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6" windowWidth="15480" windowHeight="10248" activeTab="0"/>
  </bookViews>
  <sheets>
    <sheet name="Лист1" sheetId="1" r:id="rId1"/>
    <sheet name="Лист2" sheetId="2" r:id="rId2"/>
  </sheets>
  <definedNames>
    <definedName name="_xlnm.Print_Area" localSheetId="0">'Лист1'!$A$1:$BT$40</definedName>
  </definedNames>
  <calcPr fullCalcOnLoad="1"/>
</workbook>
</file>

<file path=xl/sharedStrings.xml><?xml version="1.0" encoding="utf-8"?>
<sst xmlns="http://schemas.openxmlformats.org/spreadsheetml/2006/main" count="314" uniqueCount="110">
  <si>
    <t>Наименование сельского поселения</t>
  </si>
  <si>
    <t>%</t>
  </si>
  <si>
    <t>Занимаемое место по всем показателям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</si>
  <si>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</si>
  <si>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</si>
  <si>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</si>
  <si>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</si>
  <si>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</si>
  <si>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</si>
  <si>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</si>
  <si>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</si>
  <si>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</si>
  <si>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</si>
  <si>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</si>
  <si>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</si>
  <si>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</si>
  <si>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</si>
  <si>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</si>
  <si>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</si>
  <si>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</si>
  <si>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</si>
  <si>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</si>
  <si>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</si>
  <si>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</si>
  <si>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</si>
  <si>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</si>
  <si>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</si>
  <si>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</si>
  <si>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</si>
  <si>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</si>
  <si>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Энтуганское</t>
  </si>
  <si>
    <t>Яшевское</t>
  </si>
  <si>
    <t>ИТОГО</t>
  </si>
  <si>
    <t>Чувашско-Кищаковское</t>
  </si>
  <si>
    <t>план</t>
  </si>
  <si>
    <t>факт</t>
  </si>
  <si>
    <t>количество контрольных поручений</t>
  </si>
  <si>
    <t>исполнено в срок</t>
  </si>
  <si>
    <t>норматив</t>
  </si>
  <si>
    <t>Глава Буинского муниципального района РТ</t>
  </si>
  <si>
    <t>______________________М.А. Зяббаров</t>
  </si>
  <si>
    <t>ответственный Валеева Р.Н.</t>
  </si>
  <si>
    <t>ответственный Гиззатов И.Г.</t>
  </si>
  <si>
    <t>Наименование СП в соответствии с занимаемым местом в рейтинге</t>
  </si>
  <si>
    <t>Количество баллов</t>
  </si>
  <si>
    <t>план (тыс.руб)</t>
  </si>
  <si>
    <t>факт (тыс.руб)</t>
  </si>
  <si>
    <t>сумма с 1 человека (руб)</t>
  </si>
  <si>
    <t>сумма к сбору (руб)</t>
  </si>
  <si>
    <t>общая площадь (кв.м.)</t>
  </si>
  <si>
    <t>обеспеченность жильем на 1 чел.(кв.м.)</t>
  </si>
  <si>
    <t>ответственный Шарафутдинова Г.Ф.</t>
  </si>
  <si>
    <t xml:space="preserve">   </t>
  </si>
  <si>
    <t>исполнено после срока</t>
  </si>
  <si>
    <t>обрабатывают</t>
  </si>
  <si>
    <t>бесхозные</t>
  </si>
  <si>
    <t>баллы   (макс.0)</t>
  </si>
  <si>
    <r>
      <rPr>
        <sz val="16"/>
        <rFont val="Arial Cyr"/>
        <family val="0"/>
      </rPr>
      <t xml:space="preserve">1  </t>
    </r>
    <r>
      <rPr>
        <sz val="8"/>
        <rFont val="Arial Cyr"/>
        <family val="0"/>
      </rPr>
      <t xml:space="preserve">                                                                   Исполнение плана по земельному налогу, %. 
</t>
    </r>
  </si>
  <si>
    <r>
      <rPr>
        <sz val="14"/>
        <rFont val="Arial Cyr"/>
        <family val="0"/>
      </rPr>
      <t xml:space="preserve">2 </t>
    </r>
    <r>
      <rPr>
        <sz val="8"/>
        <rFont val="Arial Cyr"/>
        <family val="0"/>
      </rPr>
      <t xml:space="preserve">                                                                            Исполнение плана по имущественному налогу физических лиц, % 
</t>
    </r>
  </si>
  <si>
    <r>
      <rPr>
        <sz val="14"/>
        <rFont val="Arial Cyr"/>
        <family val="0"/>
      </rPr>
      <t xml:space="preserve">5      </t>
    </r>
    <r>
      <rPr>
        <sz val="8"/>
        <rFont val="Arial Cyr"/>
        <family val="0"/>
      </rPr>
      <t xml:space="preserve">                                                                                                                    Собираемость средств  самообложения населения, руб.</t>
    </r>
  </si>
  <si>
    <t>баллы        (1-5)</t>
  </si>
  <si>
    <t>Ответственный Валеева Р.Н.</t>
  </si>
  <si>
    <t>факт (тыс.руб).</t>
  </si>
  <si>
    <t xml:space="preserve"> план  (тыс.руб)</t>
  </si>
  <si>
    <t xml:space="preserve">факт (тыс.руб)   </t>
  </si>
  <si>
    <t>на 1 жителя (руб)</t>
  </si>
  <si>
    <r>
      <rPr>
        <sz val="14"/>
        <rFont val="Arial Cyr"/>
        <family val="0"/>
      </rPr>
      <t xml:space="preserve">4    </t>
    </r>
    <r>
      <rPr>
        <sz val="8"/>
        <rFont val="Arial Cyr"/>
        <family val="0"/>
      </rPr>
      <t xml:space="preserve">                                                                         Сумма неналоговых доходов бюджета в расчете на 1 жителя поселения, руб.   </t>
    </r>
  </si>
  <si>
    <r>
      <rPr>
        <sz val="14"/>
        <rFont val="Arial Cyr"/>
        <family val="0"/>
      </rPr>
      <t xml:space="preserve">6 </t>
    </r>
    <r>
      <rPr>
        <sz val="8"/>
        <rFont val="Arial Cyr"/>
        <family val="0"/>
      </rPr>
      <t xml:space="preserve">                                                                                                                      Поголовье крупного рогатого скота в личных побсодных хозяйствах в пересчете на 100 дворов (голов) </t>
    </r>
  </si>
  <si>
    <t>баллы             (1-30)</t>
  </si>
  <si>
    <t>баллы            (1-30)</t>
  </si>
  <si>
    <r>
      <rPr>
        <sz val="14"/>
        <rFont val="Arial Cyr"/>
        <family val="0"/>
      </rPr>
      <t xml:space="preserve">8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Условное поголовье скота в личных пособных хозяйствах в пересчете на 100 дворов (голов)</t>
    </r>
  </si>
  <si>
    <r>
      <rPr>
        <sz val="14"/>
        <rFont val="Arial Cyr"/>
        <family val="0"/>
      </rPr>
      <t xml:space="preserve">9     </t>
    </r>
    <r>
      <rPr>
        <sz val="8"/>
        <rFont val="Arial Cyr"/>
        <family val="0"/>
      </rPr>
      <t xml:space="preserve">                                                                               Сокращение доли необрабатываемых огородов, единиц</t>
    </r>
  </si>
  <si>
    <r>
      <rPr>
        <sz val="14"/>
        <rFont val="Arial Cyr"/>
        <family val="0"/>
      </rPr>
      <t xml:space="preserve">10     </t>
    </r>
    <r>
      <rPr>
        <sz val="8"/>
        <rFont val="Arial Cyr"/>
        <family val="0"/>
      </rPr>
      <t xml:space="preserve">                                                               Меры поддержки ЛПХ (сумма полученных мер на 1 ЛПХ)
</t>
    </r>
  </si>
  <si>
    <t>сумма поддержки всего (руб)</t>
  </si>
  <si>
    <t>сумма поддержки на 1 ЛПХ (руб)</t>
  </si>
  <si>
    <t>введено жилья всего (кв.м.)</t>
  </si>
  <si>
    <t>введено жилья на 1 жителя (кв.м.)</t>
  </si>
  <si>
    <t>баллы        (1-30)</t>
  </si>
  <si>
    <t>баллы       (1)</t>
  </si>
  <si>
    <r>
      <rPr>
        <sz val="14"/>
        <rFont val="Arial Cyr"/>
        <family val="0"/>
      </rPr>
      <t xml:space="preserve">3 </t>
    </r>
    <r>
      <rPr>
        <sz val="8"/>
        <rFont val="Arial Cyr"/>
        <family val="0"/>
      </rPr>
      <t xml:space="preserve">                                                                                      Сумма налоговых доходов бюджета в расчете на 1 жителя поселения, руб. </t>
    </r>
  </si>
  <si>
    <t>баллы       (1-30)</t>
  </si>
  <si>
    <t xml:space="preserve"> всего</t>
  </si>
  <si>
    <t>на 100 человек</t>
  </si>
  <si>
    <t>ответственный Тютюнников И.С.</t>
  </si>
  <si>
    <t>баллы              (1-30)</t>
  </si>
  <si>
    <r>
      <rPr>
        <sz val="14"/>
        <rFont val="Arial Cyr"/>
        <family val="0"/>
      </rPr>
      <t xml:space="preserve">7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Поголовье коров в личных подсобных хозяйствах в пересчете на 100 дворов (голов)</t>
    </r>
  </si>
  <si>
    <t>ответственный Аюпов А.Р.</t>
  </si>
  <si>
    <t>ответственный: Габитов Р.Х.</t>
  </si>
  <si>
    <t>баллы          (1-30)</t>
  </si>
  <si>
    <t>Рейтинг СП за 1 квартал 2020 года</t>
  </si>
  <si>
    <t>Количество наличных хозяйств на 01.01.2020</t>
  </si>
  <si>
    <t>Численность наличного населения на 01.01.2020</t>
  </si>
  <si>
    <t>собрано до 01.04.2020</t>
  </si>
  <si>
    <t xml:space="preserve">ответственный Аюпов А.Р.  </t>
  </si>
  <si>
    <t>01.04.2020 (голов всего)</t>
  </si>
  <si>
    <t>(голов на 100 дворов)</t>
  </si>
  <si>
    <t>01.04.2020 (голов)</t>
  </si>
  <si>
    <t>01.04.2020 (всего условного поголовья)</t>
  </si>
  <si>
    <t>01.04.2020  (голов на 100 дворов)</t>
  </si>
  <si>
    <t>баллы        (10-30)</t>
  </si>
  <si>
    <t>баллы       (10-30)</t>
  </si>
  <si>
    <r>
      <rPr>
        <sz val="14"/>
        <rFont val="Arial Cyr"/>
        <family val="0"/>
      </rPr>
      <t xml:space="preserve">11  </t>
    </r>
    <r>
      <rPr>
        <sz val="8"/>
        <rFont val="Arial Cyr"/>
        <family val="0"/>
      </rPr>
      <t xml:space="preserve">                                                                         Количество субъектов малого и среднего предпринимательства (количество зарегистрированных ИП, КФХ, семейных ферм, самозанятых, кооперативов) в пересчете на 100 человек</t>
    </r>
  </si>
  <si>
    <r>
      <rPr>
        <sz val="14"/>
        <rFont val="Arial Cyr"/>
        <family val="0"/>
      </rPr>
      <t xml:space="preserve">12   </t>
    </r>
    <r>
      <rPr>
        <sz val="8"/>
        <rFont val="Arial Cyr"/>
        <family val="0"/>
      </rPr>
      <t xml:space="preserve">                                                       Обеспеченность населения площадью стационарных торговых объектов, ед. 
 </t>
    </r>
  </si>
  <si>
    <r>
      <rPr>
        <sz val="14"/>
        <rFont val="Arial Cyr"/>
        <family val="0"/>
      </rPr>
      <t xml:space="preserve">13 </t>
    </r>
    <r>
      <rPr>
        <sz val="8"/>
        <rFont val="Arial Cyr"/>
        <family val="0"/>
      </rPr>
      <t xml:space="preserve">                                                                                                                          Ввод жилья на одного жителя, % </t>
    </r>
  </si>
  <si>
    <t>ответственный Гадиева Л.Д.</t>
  </si>
  <si>
    <r>
      <rPr>
        <sz val="14"/>
        <rFont val="Arial Cyr"/>
        <family val="0"/>
      </rPr>
      <t xml:space="preserve">14     </t>
    </r>
    <r>
      <rPr>
        <sz val="8"/>
        <rFont val="Arial Cyr"/>
        <family val="0"/>
      </rPr>
      <t xml:space="preserve">                                                               Своевременность исполнения контрольных поручений в системе электронного документооборота, (ед.). 
</t>
    </r>
  </si>
  <si>
    <r>
      <rPr>
        <sz val="14"/>
        <rFont val="Arial Cyr"/>
        <family val="0"/>
      </rPr>
      <t xml:space="preserve">15   </t>
    </r>
    <r>
      <rPr>
        <sz val="8"/>
        <rFont val="Arial Cyr"/>
        <family val="0"/>
      </rPr>
      <t xml:space="preserve">                                                                  Обеспечение информационного пополнения и обновления сайтов поселений</t>
    </r>
  </si>
  <si>
    <t>(максимум          баллов)</t>
  </si>
  <si>
    <t>собрано до 01.07.2020</t>
  </si>
  <si>
    <t xml:space="preserve">Итого баллов по всем показателям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</si>
</sst>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0.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#,##0.0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i/>
      <sz val="6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1" fontId="11" fillId="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tabSelected="1" view="pageBreakPreview" zoomScale="80" zoomScaleNormal="80" zoomScaleSheetLayoutView="80" zoomScalePageLayoutView="0" workbookViewId="0" topLeftCell="A1">
      <pane xSplit="2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C18" sqref="AC18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10.125" style="9" bestFit="1" customWidth="1"/>
    <col min="4" max="4" width="10.50390625" style="9" customWidth="1"/>
    <col min="5" max="5" width="9.625" style="9" customWidth="1"/>
    <col min="6" max="6" width="9.375" style="9" customWidth="1"/>
    <col min="7" max="7" width="8.25390625" style="9" customWidth="1"/>
    <col min="8" max="8" width="9.375" style="9" customWidth="1"/>
    <col min="9" max="10" width="10.375" style="9" customWidth="1"/>
    <col min="11" max="11" width="8.875" style="9" customWidth="1"/>
    <col min="12" max="12" width="9.375" style="9" customWidth="1"/>
    <col min="13" max="13" width="10.125" style="9" customWidth="1"/>
    <col min="14" max="14" width="9.50390625" style="9" customWidth="1"/>
    <col min="15" max="15" width="9.875" style="9" customWidth="1"/>
    <col min="16" max="16" width="9.25390625" style="9" customWidth="1"/>
    <col min="17" max="17" width="19.625" style="9" customWidth="1"/>
    <col min="18" max="18" width="8.875" style="9" customWidth="1"/>
    <col min="19" max="19" width="9.75390625" style="9" customWidth="1"/>
    <col min="20" max="20" width="8.875" style="9" customWidth="1"/>
    <col min="21" max="21" width="8.375" style="9" customWidth="1"/>
    <col min="22" max="22" width="8.00390625" style="9" customWidth="1"/>
    <col min="23" max="23" width="8.375" style="9" customWidth="1"/>
    <col min="24" max="24" width="8.875" style="9" customWidth="1"/>
    <col min="25" max="25" width="8.375" style="9" customWidth="1"/>
    <col min="26" max="26" width="8.50390625" style="9" customWidth="1"/>
    <col min="27" max="27" width="7.50390625" style="9" customWidth="1"/>
    <col min="28" max="28" width="8.75390625" style="9" customWidth="1"/>
    <col min="29" max="30" width="11.00390625" style="9" customWidth="1"/>
    <col min="31" max="31" width="10.50390625" style="9" customWidth="1"/>
    <col min="32" max="32" width="19.875" style="44" customWidth="1"/>
    <col min="33" max="33" width="10.875" style="44" customWidth="1"/>
    <col min="34" max="34" width="11.625" style="44" customWidth="1"/>
    <col min="35" max="35" width="9.75390625" style="44" customWidth="1"/>
    <col min="36" max="36" width="9.50390625" style="9" customWidth="1"/>
    <col min="37" max="37" width="11.00390625" style="9" customWidth="1"/>
    <col min="38" max="38" width="9.125" style="9" customWidth="1"/>
    <col min="39" max="39" width="9.00390625" style="9" customWidth="1"/>
    <col min="40" max="40" width="8.875" style="9" customWidth="1"/>
    <col min="41" max="41" width="7.25390625" style="9" customWidth="1"/>
    <col min="42" max="42" width="7.375" style="9" customWidth="1"/>
    <col min="43" max="43" width="10.625" style="9" customWidth="1"/>
    <col min="44" max="44" width="10.50390625" style="9" customWidth="1"/>
    <col min="45" max="45" width="9.125" style="9" customWidth="1"/>
    <col min="46" max="46" width="21.625" style="9" customWidth="1"/>
    <col min="47" max="47" width="9.875" style="9" customWidth="1"/>
    <col min="48" max="48" width="9.25390625" style="9" customWidth="1"/>
    <col min="49" max="49" width="9.50390625" style="9" customWidth="1"/>
    <col min="50" max="52" width="8.875" style="9" customWidth="1"/>
    <col min="53" max="53" width="7.125" style="9" customWidth="1"/>
    <col min="54" max="58" width="8.875" style="9" customWidth="1"/>
    <col min="59" max="59" width="20.625" style="9" customWidth="1"/>
    <col min="64" max="64" width="8.75390625" style="0" customWidth="1"/>
    <col min="65" max="65" width="8.375" style="0" customWidth="1"/>
    <col min="66" max="66" width="8.00390625" style="0" customWidth="1"/>
    <col min="68" max="68" width="20.00390625" style="0" customWidth="1"/>
    <col min="69" max="69" width="10.625" style="0" customWidth="1"/>
    <col min="70" max="70" width="20.50390625" style="0" customWidth="1"/>
    <col min="71" max="71" width="10.375" style="0" customWidth="1"/>
    <col min="72" max="72" width="10.50390625" style="0" customWidth="1"/>
  </cols>
  <sheetData>
    <row r="1" spans="2:53" ht="22.5" customHeight="1">
      <c r="B1" s="64" t="s">
        <v>52</v>
      </c>
      <c r="C1" s="64"/>
      <c r="D1" s="64"/>
      <c r="E1" s="64"/>
      <c r="F1" s="65" t="s">
        <v>89</v>
      </c>
      <c r="G1" s="65"/>
      <c r="H1" s="65"/>
      <c r="I1" s="65"/>
      <c r="J1" s="65"/>
      <c r="K1" s="65"/>
      <c r="L1" s="65"/>
      <c r="M1" s="65"/>
      <c r="AU1" s="67"/>
      <c r="AV1" s="67"/>
      <c r="AW1" s="67"/>
      <c r="AX1" s="67"/>
      <c r="AY1" s="67"/>
      <c r="AZ1" s="67"/>
      <c r="BA1" s="67"/>
    </row>
    <row r="2" spans="6:53" ht="0.75" customHeight="1" hidden="1">
      <c r="F2" s="67" t="s">
        <v>39</v>
      </c>
      <c r="G2" s="67"/>
      <c r="H2" s="67"/>
      <c r="I2" s="67"/>
      <c r="J2" s="67"/>
      <c r="AU2" s="67"/>
      <c r="AV2" s="67"/>
      <c r="AW2" s="67"/>
      <c r="AX2" s="67"/>
      <c r="AY2" s="67"/>
      <c r="AZ2" s="67"/>
      <c r="BA2" s="67"/>
    </row>
    <row r="3" spans="6:53" ht="12.75" hidden="1">
      <c r="F3" s="67" t="s">
        <v>40</v>
      </c>
      <c r="G3" s="67"/>
      <c r="H3" s="67"/>
      <c r="I3" s="67"/>
      <c r="J3" s="67"/>
      <c r="AU3" s="67"/>
      <c r="AV3" s="67"/>
      <c r="AW3" s="67"/>
      <c r="AX3" s="67"/>
      <c r="AY3" s="67"/>
      <c r="AZ3" s="67"/>
      <c r="BA3" s="67"/>
    </row>
    <row r="4" spans="8:59" ht="6.75" customHeight="1" hidden="1"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16"/>
    </row>
    <row r="5" ht="3" customHeight="1"/>
    <row r="6" spans="2:72" ht="109.5" customHeight="1">
      <c r="B6" s="58" t="s">
        <v>0</v>
      </c>
      <c r="C6" s="58" t="s">
        <v>90</v>
      </c>
      <c r="D6" s="58" t="s">
        <v>91</v>
      </c>
      <c r="E6" s="61" t="s">
        <v>57</v>
      </c>
      <c r="F6" s="62"/>
      <c r="G6" s="62"/>
      <c r="H6" s="63"/>
      <c r="I6" s="61" t="s">
        <v>58</v>
      </c>
      <c r="J6" s="62"/>
      <c r="K6" s="62"/>
      <c r="L6" s="63"/>
      <c r="M6" s="61" t="s">
        <v>79</v>
      </c>
      <c r="N6" s="62"/>
      <c r="O6" s="62"/>
      <c r="P6" s="63"/>
      <c r="Q6" s="32"/>
      <c r="R6" s="61" t="s">
        <v>66</v>
      </c>
      <c r="S6" s="62"/>
      <c r="T6" s="62"/>
      <c r="U6" s="63"/>
      <c r="V6" s="61" t="s">
        <v>59</v>
      </c>
      <c r="W6" s="62"/>
      <c r="X6" s="62"/>
      <c r="Y6" s="62"/>
      <c r="Z6" s="62"/>
      <c r="AA6" s="62"/>
      <c r="AB6" s="63"/>
      <c r="AC6" s="61" t="s">
        <v>67</v>
      </c>
      <c r="AD6" s="62"/>
      <c r="AE6" s="63"/>
      <c r="AF6" s="45"/>
      <c r="AG6" s="61" t="s">
        <v>85</v>
      </c>
      <c r="AH6" s="62"/>
      <c r="AI6" s="63"/>
      <c r="AJ6" s="61" t="s">
        <v>70</v>
      </c>
      <c r="AK6" s="62"/>
      <c r="AL6" s="63"/>
      <c r="AM6" s="61" t="s">
        <v>71</v>
      </c>
      <c r="AN6" s="62"/>
      <c r="AO6" s="62"/>
      <c r="AP6" s="63"/>
      <c r="AQ6" s="61" t="s">
        <v>72</v>
      </c>
      <c r="AR6" s="62"/>
      <c r="AS6" s="63"/>
      <c r="AT6" s="32"/>
      <c r="AU6" s="61" t="s">
        <v>101</v>
      </c>
      <c r="AV6" s="62"/>
      <c r="AW6" s="63"/>
      <c r="AX6" s="61" t="s">
        <v>102</v>
      </c>
      <c r="AY6" s="62"/>
      <c r="AZ6" s="62"/>
      <c r="BA6" s="63"/>
      <c r="BB6" s="61" t="s">
        <v>103</v>
      </c>
      <c r="BC6" s="62"/>
      <c r="BD6" s="62"/>
      <c r="BE6" s="62"/>
      <c r="BF6" s="63"/>
      <c r="BG6" s="32"/>
      <c r="BH6" s="61" t="s">
        <v>105</v>
      </c>
      <c r="BI6" s="62"/>
      <c r="BJ6" s="62"/>
      <c r="BK6" s="63"/>
      <c r="BL6" s="61" t="s">
        <v>106</v>
      </c>
      <c r="BM6" s="62"/>
      <c r="BN6" s="62"/>
      <c r="BO6" s="63"/>
      <c r="BP6" s="58" t="s">
        <v>0</v>
      </c>
      <c r="BQ6" s="40" t="s">
        <v>109</v>
      </c>
      <c r="BR6" s="68" t="s">
        <v>43</v>
      </c>
      <c r="BS6" s="20" t="s">
        <v>44</v>
      </c>
      <c r="BT6" s="20" t="s">
        <v>2</v>
      </c>
    </row>
    <row r="7" spans="2:72" ht="18.75" customHeight="1">
      <c r="B7" s="59"/>
      <c r="C7" s="59"/>
      <c r="D7" s="59"/>
      <c r="E7" s="61" t="s">
        <v>86</v>
      </c>
      <c r="F7" s="62"/>
      <c r="G7" s="62"/>
      <c r="H7" s="63"/>
      <c r="I7" s="61" t="s">
        <v>86</v>
      </c>
      <c r="J7" s="62"/>
      <c r="K7" s="62"/>
      <c r="L7" s="63"/>
      <c r="M7" s="61" t="s">
        <v>86</v>
      </c>
      <c r="N7" s="62"/>
      <c r="O7" s="62"/>
      <c r="P7" s="63"/>
      <c r="Q7" s="32"/>
      <c r="R7" s="61" t="s">
        <v>86</v>
      </c>
      <c r="S7" s="62"/>
      <c r="T7" s="62"/>
      <c r="U7" s="63"/>
      <c r="V7" s="61" t="s">
        <v>93</v>
      </c>
      <c r="W7" s="62"/>
      <c r="X7" s="62"/>
      <c r="Y7" s="62"/>
      <c r="Z7" s="62"/>
      <c r="AA7" s="62"/>
      <c r="AB7" s="63"/>
      <c r="AC7" s="61" t="s">
        <v>41</v>
      </c>
      <c r="AD7" s="62"/>
      <c r="AE7" s="63"/>
      <c r="AF7" s="45"/>
      <c r="AG7" s="61" t="s">
        <v>41</v>
      </c>
      <c r="AH7" s="62"/>
      <c r="AI7" s="63"/>
      <c r="AJ7" s="61" t="s">
        <v>41</v>
      </c>
      <c r="AK7" s="62"/>
      <c r="AL7" s="63"/>
      <c r="AM7" s="61" t="s">
        <v>61</v>
      </c>
      <c r="AN7" s="62"/>
      <c r="AO7" s="62"/>
      <c r="AP7" s="63"/>
      <c r="AQ7" s="61" t="s">
        <v>87</v>
      </c>
      <c r="AR7" s="62"/>
      <c r="AS7" s="63"/>
      <c r="AT7" s="32"/>
      <c r="AU7" s="61" t="s">
        <v>51</v>
      </c>
      <c r="AV7" s="62"/>
      <c r="AW7" s="63"/>
      <c r="AX7" s="61" t="s">
        <v>51</v>
      </c>
      <c r="AY7" s="62"/>
      <c r="AZ7" s="62"/>
      <c r="BA7" s="63"/>
      <c r="BB7" s="61" t="s">
        <v>42</v>
      </c>
      <c r="BC7" s="62"/>
      <c r="BD7" s="62"/>
      <c r="BE7" s="62"/>
      <c r="BF7" s="63"/>
      <c r="BG7" s="32"/>
      <c r="BH7" s="61" t="s">
        <v>83</v>
      </c>
      <c r="BI7" s="62"/>
      <c r="BJ7" s="62"/>
      <c r="BK7" s="63"/>
      <c r="BL7" s="61" t="s">
        <v>104</v>
      </c>
      <c r="BM7" s="62"/>
      <c r="BN7" s="62"/>
      <c r="BO7" s="63"/>
      <c r="BP7" s="59"/>
      <c r="BQ7" s="41"/>
      <c r="BR7" s="69"/>
      <c r="BS7" s="21"/>
      <c r="BT7" s="21"/>
    </row>
    <row r="8" spans="2:72" ht="63.75" customHeight="1">
      <c r="B8" s="66"/>
      <c r="C8" s="60"/>
      <c r="D8" s="60"/>
      <c r="E8" s="4" t="s">
        <v>45</v>
      </c>
      <c r="F8" s="4" t="s">
        <v>46</v>
      </c>
      <c r="G8" s="4" t="s">
        <v>1</v>
      </c>
      <c r="H8" s="36" t="s">
        <v>99</v>
      </c>
      <c r="I8" s="4" t="s">
        <v>45</v>
      </c>
      <c r="J8" s="4" t="s">
        <v>62</v>
      </c>
      <c r="K8" s="4" t="s">
        <v>1</v>
      </c>
      <c r="L8" s="36" t="s">
        <v>99</v>
      </c>
      <c r="M8" s="5" t="s">
        <v>45</v>
      </c>
      <c r="N8" s="5" t="s">
        <v>46</v>
      </c>
      <c r="O8" s="5" t="s">
        <v>65</v>
      </c>
      <c r="P8" s="36" t="s">
        <v>77</v>
      </c>
      <c r="Q8" s="4"/>
      <c r="R8" s="5" t="s">
        <v>63</v>
      </c>
      <c r="S8" s="5" t="s">
        <v>64</v>
      </c>
      <c r="T8" s="5" t="s">
        <v>65</v>
      </c>
      <c r="U8" s="36" t="s">
        <v>80</v>
      </c>
      <c r="V8" s="4" t="s">
        <v>47</v>
      </c>
      <c r="W8" s="5" t="s">
        <v>48</v>
      </c>
      <c r="X8" s="5" t="s">
        <v>92</v>
      </c>
      <c r="Y8" s="5" t="s">
        <v>1</v>
      </c>
      <c r="Z8" s="5" t="s">
        <v>108</v>
      </c>
      <c r="AA8" s="5" t="s">
        <v>1</v>
      </c>
      <c r="AB8" s="36" t="s">
        <v>100</v>
      </c>
      <c r="AC8" s="50" t="s">
        <v>94</v>
      </c>
      <c r="AD8" s="50" t="s">
        <v>95</v>
      </c>
      <c r="AE8" s="36" t="s">
        <v>68</v>
      </c>
      <c r="AF8" s="46"/>
      <c r="AG8" s="51" t="s">
        <v>96</v>
      </c>
      <c r="AH8" s="51" t="s">
        <v>95</v>
      </c>
      <c r="AI8" s="36" t="s">
        <v>69</v>
      </c>
      <c r="AJ8" s="51" t="s">
        <v>97</v>
      </c>
      <c r="AK8" s="51" t="s">
        <v>98</v>
      </c>
      <c r="AL8" s="36" t="s">
        <v>68</v>
      </c>
      <c r="AM8" s="4" t="s">
        <v>55</v>
      </c>
      <c r="AN8" s="4" t="s">
        <v>54</v>
      </c>
      <c r="AO8" s="4" t="s">
        <v>1</v>
      </c>
      <c r="AP8" s="36" t="s">
        <v>60</v>
      </c>
      <c r="AQ8" s="4" t="s">
        <v>73</v>
      </c>
      <c r="AR8" s="4" t="s">
        <v>74</v>
      </c>
      <c r="AS8" s="36" t="s">
        <v>84</v>
      </c>
      <c r="AT8" s="4"/>
      <c r="AU8" s="4" t="s">
        <v>81</v>
      </c>
      <c r="AV8" s="4" t="s">
        <v>82</v>
      </c>
      <c r="AW8" s="36" t="s">
        <v>88</v>
      </c>
      <c r="AX8" s="4" t="s">
        <v>38</v>
      </c>
      <c r="AY8" s="4" t="s">
        <v>35</v>
      </c>
      <c r="AZ8" s="4" t="s">
        <v>1</v>
      </c>
      <c r="BA8" s="36" t="s">
        <v>80</v>
      </c>
      <c r="BB8" s="4" t="s">
        <v>49</v>
      </c>
      <c r="BC8" s="4" t="s">
        <v>50</v>
      </c>
      <c r="BD8" s="4" t="s">
        <v>75</v>
      </c>
      <c r="BE8" s="4" t="s">
        <v>76</v>
      </c>
      <c r="BF8" s="36" t="s">
        <v>99</v>
      </c>
      <c r="BG8" s="4"/>
      <c r="BH8" s="4" t="s">
        <v>36</v>
      </c>
      <c r="BI8" s="4" t="s">
        <v>37</v>
      </c>
      <c r="BJ8" s="4" t="s">
        <v>53</v>
      </c>
      <c r="BK8" s="36" t="s">
        <v>56</v>
      </c>
      <c r="BL8" s="5" t="s">
        <v>34</v>
      </c>
      <c r="BM8" s="5" t="s">
        <v>35</v>
      </c>
      <c r="BN8" s="5" t="s">
        <v>1</v>
      </c>
      <c r="BO8" s="36" t="s">
        <v>78</v>
      </c>
      <c r="BP8" s="66"/>
      <c r="BQ8" s="42" t="s">
        <v>107</v>
      </c>
      <c r="BR8" s="70"/>
      <c r="BS8" s="22"/>
      <c r="BT8" s="22"/>
    </row>
    <row r="9" spans="1:72" s="26" customFormat="1" ht="12.75">
      <c r="A9" s="31">
        <v>1</v>
      </c>
      <c r="B9" s="1" t="s">
        <v>3</v>
      </c>
      <c r="C9" s="17">
        <v>346</v>
      </c>
      <c r="D9" s="17">
        <v>791</v>
      </c>
      <c r="E9" s="30">
        <v>375</v>
      </c>
      <c r="F9" s="30">
        <v>165</v>
      </c>
      <c r="G9" s="30">
        <f aca="true" t="shared" si="0" ref="G9:G39">F9/E9*100</f>
        <v>44</v>
      </c>
      <c r="H9" s="37">
        <v>0</v>
      </c>
      <c r="I9" s="30">
        <v>79</v>
      </c>
      <c r="J9" s="30">
        <v>0.3</v>
      </c>
      <c r="K9" s="30">
        <f aca="true" t="shared" si="1" ref="K9:K39">J9/I9*100</f>
        <v>0.37974683544303794</v>
      </c>
      <c r="L9" s="37">
        <v>0</v>
      </c>
      <c r="M9" s="30">
        <v>556</v>
      </c>
      <c r="N9" s="30">
        <v>258.2</v>
      </c>
      <c r="O9" s="30">
        <f>N9/D9*1000</f>
        <v>326.42225031605557</v>
      </c>
      <c r="P9" s="37">
        <v>15</v>
      </c>
      <c r="Q9" s="1" t="s">
        <v>3</v>
      </c>
      <c r="R9" s="10">
        <v>280.5</v>
      </c>
      <c r="S9" s="30">
        <v>280.5</v>
      </c>
      <c r="T9" s="30">
        <f>S9/D9*1000</f>
        <v>354.61441213653603</v>
      </c>
      <c r="U9" s="37">
        <v>15</v>
      </c>
      <c r="V9" s="10">
        <v>500</v>
      </c>
      <c r="W9" s="10">
        <v>349000</v>
      </c>
      <c r="X9" s="10">
        <v>280500</v>
      </c>
      <c r="Y9" s="52">
        <f aca="true" t="shared" si="2" ref="Y9:Y39">X9*100/W9</f>
        <v>80.37249283667622</v>
      </c>
      <c r="Z9" s="10"/>
      <c r="AA9" s="52">
        <f>Z9*100/W9</f>
        <v>0</v>
      </c>
      <c r="AB9" s="37">
        <v>0</v>
      </c>
      <c r="AC9" s="17">
        <v>215</v>
      </c>
      <c r="AD9" s="54">
        <f>AC9/C9*100</f>
        <v>62.138728323699425</v>
      </c>
      <c r="AE9" s="37">
        <v>8</v>
      </c>
      <c r="AF9" s="33" t="s">
        <v>3</v>
      </c>
      <c r="AG9" s="10">
        <v>63</v>
      </c>
      <c r="AH9" s="30">
        <f>AG9/C9*100</f>
        <v>18.20809248554913</v>
      </c>
      <c r="AI9" s="37">
        <v>8</v>
      </c>
      <c r="AJ9" s="10">
        <v>258</v>
      </c>
      <c r="AK9" s="14">
        <f>AJ9/C9*100</f>
        <v>74.56647398843931</v>
      </c>
      <c r="AL9" s="37">
        <v>8</v>
      </c>
      <c r="AM9" s="14">
        <v>10</v>
      </c>
      <c r="AN9" s="14">
        <v>8</v>
      </c>
      <c r="AO9" s="14">
        <f aca="true" t="shared" si="3" ref="AO9:AO39">AN9*100/AM9</f>
        <v>80</v>
      </c>
      <c r="AP9" s="39">
        <v>3</v>
      </c>
      <c r="AQ9" s="56">
        <v>0</v>
      </c>
      <c r="AR9" s="56">
        <f aca="true" t="shared" si="4" ref="AR9:AR39">AQ9/C9</f>
        <v>0</v>
      </c>
      <c r="AS9" s="37">
        <v>0</v>
      </c>
      <c r="AT9" s="1" t="s">
        <v>3</v>
      </c>
      <c r="AU9" s="10">
        <v>24</v>
      </c>
      <c r="AV9" s="55">
        <f aca="true" t="shared" si="5" ref="AV9:AV39">AU9/D9*100</f>
        <v>3.034134007585335</v>
      </c>
      <c r="AW9" s="37">
        <v>18</v>
      </c>
      <c r="AX9" s="10">
        <v>4</v>
      </c>
      <c r="AY9" s="27">
        <v>2</v>
      </c>
      <c r="AZ9" s="25">
        <f aca="true" t="shared" si="6" ref="AZ9:AZ39">AY9*100/AX9</f>
        <v>50</v>
      </c>
      <c r="BA9" s="39">
        <v>10</v>
      </c>
      <c r="BB9" s="10">
        <v>23116</v>
      </c>
      <c r="BC9" s="28">
        <f aca="true" t="shared" si="7" ref="BC9:BC39">BB9/D9</f>
        <v>29.223767383059418</v>
      </c>
      <c r="BD9" s="25">
        <v>0</v>
      </c>
      <c r="BE9" s="30">
        <f aca="true" t="shared" si="8" ref="BE9:BE39">BD9/D9</f>
        <v>0</v>
      </c>
      <c r="BF9" s="37">
        <v>0</v>
      </c>
      <c r="BG9" s="33" t="s">
        <v>3</v>
      </c>
      <c r="BH9" s="10">
        <v>37</v>
      </c>
      <c r="BI9" s="10">
        <v>29</v>
      </c>
      <c r="BJ9" s="18">
        <v>2</v>
      </c>
      <c r="BK9" s="37">
        <f>-BJ9</f>
        <v>-2</v>
      </c>
      <c r="BL9" s="23">
        <v>12</v>
      </c>
      <c r="BM9" s="23">
        <v>14</v>
      </c>
      <c r="BN9" s="14">
        <f>BM9*100/BL9</f>
        <v>116.66666666666667</v>
      </c>
      <c r="BO9" s="39">
        <v>1</v>
      </c>
      <c r="BP9" s="1" t="s">
        <v>3</v>
      </c>
      <c r="BQ9" s="43">
        <f>H9+L9+P9+U9+AB9+AE9+AI9+AL9+AP9+AS9+AW9+BA9+BF9+BK9+BO9</f>
        <v>84</v>
      </c>
      <c r="BR9" s="35" t="s">
        <v>20</v>
      </c>
      <c r="BS9" s="29">
        <v>212</v>
      </c>
      <c r="BT9" s="29">
        <v>1</v>
      </c>
    </row>
    <row r="10" spans="1:72" ht="12.75">
      <c r="A10" s="9">
        <v>2</v>
      </c>
      <c r="B10" s="1" t="s">
        <v>4</v>
      </c>
      <c r="C10" s="17">
        <v>204</v>
      </c>
      <c r="D10" s="17">
        <v>487</v>
      </c>
      <c r="E10" s="30">
        <v>234</v>
      </c>
      <c r="F10" s="30">
        <v>13.6</v>
      </c>
      <c r="G10" s="30">
        <f t="shared" si="0"/>
        <v>5.811965811965812</v>
      </c>
      <c r="H10" s="37">
        <v>0</v>
      </c>
      <c r="I10" s="30">
        <v>45</v>
      </c>
      <c r="J10" s="30">
        <v>1.2</v>
      </c>
      <c r="K10" s="30">
        <f t="shared" si="1"/>
        <v>2.6666666666666665</v>
      </c>
      <c r="L10" s="37">
        <v>0</v>
      </c>
      <c r="M10" s="30">
        <v>478</v>
      </c>
      <c r="N10" s="30">
        <v>217</v>
      </c>
      <c r="O10" s="30">
        <f aca="true" t="shared" si="9" ref="O10:O38">N10/D10*1000</f>
        <v>445.5852156057495</v>
      </c>
      <c r="P10" s="37">
        <v>22</v>
      </c>
      <c r="Q10" s="1" t="s">
        <v>4</v>
      </c>
      <c r="R10" s="10">
        <v>205</v>
      </c>
      <c r="S10" s="30">
        <v>205</v>
      </c>
      <c r="T10" s="30">
        <f aca="true" t="shared" si="10" ref="T10:T38">S10/D10*1000</f>
        <v>420.9445585215606</v>
      </c>
      <c r="U10" s="37">
        <v>19</v>
      </c>
      <c r="V10" s="10">
        <v>500</v>
      </c>
      <c r="W10" s="10">
        <v>227500</v>
      </c>
      <c r="X10" s="10">
        <v>205000</v>
      </c>
      <c r="Y10" s="52">
        <f t="shared" si="2"/>
        <v>90.10989010989012</v>
      </c>
      <c r="Z10" s="10"/>
      <c r="AA10" s="52">
        <f aca="true" t="shared" si="11" ref="AA10:AA39">Z10*100/W10</f>
        <v>0</v>
      </c>
      <c r="AB10" s="37">
        <v>0</v>
      </c>
      <c r="AC10" s="17">
        <v>370</v>
      </c>
      <c r="AD10" s="54">
        <f aca="true" t="shared" si="12" ref="AD10:AD39">AC10/C10*100</f>
        <v>181.37254901960785</v>
      </c>
      <c r="AE10" s="37">
        <v>28</v>
      </c>
      <c r="AF10" s="33" t="s">
        <v>4</v>
      </c>
      <c r="AG10" s="10">
        <v>110</v>
      </c>
      <c r="AH10" s="30">
        <f aca="true" t="shared" si="13" ref="AH10:AH39">AG10/C10*100</f>
        <v>53.92156862745098</v>
      </c>
      <c r="AI10" s="37">
        <v>22</v>
      </c>
      <c r="AJ10" s="10">
        <v>364</v>
      </c>
      <c r="AK10" s="14">
        <f aca="true" t="shared" si="14" ref="AK10:AK39">AJ10/C10*100</f>
        <v>178.4313725490196</v>
      </c>
      <c r="AL10" s="37">
        <v>25</v>
      </c>
      <c r="AM10" s="14">
        <v>2</v>
      </c>
      <c r="AN10" s="14">
        <v>2</v>
      </c>
      <c r="AO10" s="14">
        <f t="shared" si="3"/>
        <v>100</v>
      </c>
      <c r="AP10" s="39">
        <v>5</v>
      </c>
      <c r="AQ10" s="56">
        <v>0</v>
      </c>
      <c r="AR10" s="56">
        <f t="shared" si="4"/>
        <v>0</v>
      </c>
      <c r="AS10" s="37">
        <v>0</v>
      </c>
      <c r="AT10" s="1" t="s">
        <v>4</v>
      </c>
      <c r="AU10" s="10">
        <v>23</v>
      </c>
      <c r="AV10" s="55">
        <f t="shared" si="5"/>
        <v>4.722792607802875</v>
      </c>
      <c r="AW10" s="37">
        <v>26</v>
      </c>
      <c r="AX10" s="10">
        <v>3</v>
      </c>
      <c r="AY10" s="27">
        <v>3</v>
      </c>
      <c r="AZ10" s="25">
        <f t="shared" si="6"/>
        <v>100</v>
      </c>
      <c r="BA10" s="39">
        <v>20</v>
      </c>
      <c r="BB10" s="10">
        <v>20500</v>
      </c>
      <c r="BC10" s="28">
        <f t="shared" si="7"/>
        <v>42.09445585215606</v>
      </c>
      <c r="BD10" s="25">
        <v>0</v>
      </c>
      <c r="BE10" s="30">
        <f t="shared" si="8"/>
        <v>0</v>
      </c>
      <c r="BF10" s="37">
        <v>0</v>
      </c>
      <c r="BG10" s="33" t="s">
        <v>4</v>
      </c>
      <c r="BH10" s="10">
        <v>32</v>
      </c>
      <c r="BI10" s="10">
        <v>25</v>
      </c>
      <c r="BJ10" s="18">
        <v>5</v>
      </c>
      <c r="BK10" s="37">
        <f aca="true" t="shared" si="15" ref="BK10:BK38">-BJ10</f>
        <v>-5</v>
      </c>
      <c r="BL10" s="23">
        <v>12</v>
      </c>
      <c r="BM10" s="23">
        <v>13</v>
      </c>
      <c r="BN10" s="14">
        <f aca="true" t="shared" si="16" ref="BN10:BN39">BM10*100/BL10</f>
        <v>108.33333333333333</v>
      </c>
      <c r="BO10" s="39">
        <v>1</v>
      </c>
      <c r="BP10" s="1" t="s">
        <v>4</v>
      </c>
      <c r="BQ10" s="43">
        <f aca="true" t="shared" si="17" ref="BQ10:BQ38">H10+L10+P10+U10+AB10+AE10+AI10+AL10+AP10+AS10+AW10+BA10+BF10+BK10+BO10</f>
        <v>163</v>
      </c>
      <c r="BR10" s="35" t="s">
        <v>18</v>
      </c>
      <c r="BS10" s="29">
        <v>186</v>
      </c>
      <c r="BT10" s="29">
        <v>2</v>
      </c>
    </row>
    <row r="11" spans="1:72" ht="12.75">
      <c r="A11" s="9">
        <v>3</v>
      </c>
      <c r="B11" s="1" t="s">
        <v>5</v>
      </c>
      <c r="C11" s="17">
        <v>438</v>
      </c>
      <c r="D11" s="17">
        <v>997</v>
      </c>
      <c r="E11" s="30">
        <v>480</v>
      </c>
      <c r="F11" s="30">
        <v>141.7</v>
      </c>
      <c r="G11" s="30">
        <f t="shared" si="0"/>
        <v>29.52083333333333</v>
      </c>
      <c r="H11" s="37">
        <v>0</v>
      </c>
      <c r="I11" s="30">
        <v>89</v>
      </c>
      <c r="J11" s="30">
        <v>5.8</v>
      </c>
      <c r="K11" s="30">
        <f t="shared" si="1"/>
        <v>6.51685393258427</v>
      </c>
      <c r="L11" s="37">
        <v>0</v>
      </c>
      <c r="M11" s="30">
        <v>752</v>
      </c>
      <c r="N11" s="30">
        <v>254.4</v>
      </c>
      <c r="O11" s="30">
        <f t="shared" si="9"/>
        <v>255.1654964894684</v>
      </c>
      <c r="P11" s="37">
        <v>13</v>
      </c>
      <c r="Q11" s="1" t="s">
        <v>5</v>
      </c>
      <c r="R11" s="10">
        <v>418.6</v>
      </c>
      <c r="S11" s="30">
        <v>418.6</v>
      </c>
      <c r="T11" s="30">
        <f t="shared" si="10"/>
        <v>419.8595787362087</v>
      </c>
      <c r="U11" s="37">
        <v>18</v>
      </c>
      <c r="V11" s="10">
        <v>500</v>
      </c>
      <c r="W11" s="10">
        <v>381000</v>
      </c>
      <c r="X11" s="10">
        <v>362500</v>
      </c>
      <c r="Y11" s="52">
        <f t="shared" si="2"/>
        <v>95.14435695538057</v>
      </c>
      <c r="Z11" s="10"/>
      <c r="AA11" s="52">
        <f t="shared" si="11"/>
        <v>0</v>
      </c>
      <c r="AB11" s="37">
        <v>0</v>
      </c>
      <c r="AC11" s="17">
        <v>290</v>
      </c>
      <c r="AD11" s="54">
        <f t="shared" si="12"/>
        <v>66.21004566210046</v>
      </c>
      <c r="AE11" s="37">
        <v>9</v>
      </c>
      <c r="AF11" s="33" t="s">
        <v>5</v>
      </c>
      <c r="AG11" s="10">
        <v>227</v>
      </c>
      <c r="AH11" s="30">
        <f t="shared" si="13"/>
        <v>51.82648401826484</v>
      </c>
      <c r="AI11" s="37">
        <v>21</v>
      </c>
      <c r="AJ11" s="10">
        <v>438</v>
      </c>
      <c r="AK11" s="14">
        <f t="shared" si="14"/>
        <v>100</v>
      </c>
      <c r="AL11" s="37">
        <v>16</v>
      </c>
      <c r="AM11" s="14">
        <v>24</v>
      </c>
      <c r="AN11" s="14">
        <v>21</v>
      </c>
      <c r="AO11" s="14">
        <f t="shared" si="3"/>
        <v>87.5</v>
      </c>
      <c r="AP11" s="39">
        <v>3</v>
      </c>
      <c r="AQ11" s="56">
        <v>0</v>
      </c>
      <c r="AR11" s="56">
        <f t="shared" si="4"/>
        <v>0</v>
      </c>
      <c r="AS11" s="37">
        <v>0</v>
      </c>
      <c r="AT11" s="1" t="s">
        <v>5</v>
      </c>
      <c r="AU11" s="10">
        <v>20</v>
      </c>
      <c r="AV11" s="55">
        <f t="shared" si="5"/>
        <v>2.0060180541624875</v>
      </c>
      <c r="AW11" s="37">
        <v>13</v>
      </c>
      <c r="AX11" s="10">
        <v>4</v>
      </c>
      <c r="AY11" s="27">
        <v>5</v>
      </c>
      <c r="AZ11" s="25">
        <f t="shared" si="6"/>
        <v>125</v>
      </c>
      <c r="BA11" s="39">
        <v>30</v>
      </c>
      <c r="BB11" s="10">
        <v>27000</v>
      </c>
      <c r="BC11" s="28">
        <f t="shared" si="7"/>
        <v>27.08124373119358</v>
      </c>
      <c r="BD11" s="25">
        <v>0</v>
      </c>
      <c r="BE11" s="30">
        <f t="shared" si="8"/>
        <v>0</v>
      </c>
      <c r="BF11" s="37">
        <v>0</v>
      </c>
      <c r="BG11" s="33" t="s">
        <v>5</v>
      </c>
      <c r="BH11" s="10">
        <v>40</v>
      </c>
      <c r="BI11" s="10">
        <v>27</v>
      </c>
      <c r="BJ11" s="18">
        <v>9</v>
      </c>
      <c r="BK11" s="37">
        <f t="shared" si="15"/>
        <v>-9</v>
      </c>
      <c r="BL11" s="23">
        <v>12</v>
      </c>
      <c r="BM11" s="23">
        <v>13</v>
      </c>
      <c r="BN11" s="14">
        <f t="shared" si="16"/>
        <v>108.33333333333333</v>
      </c>
      <c r="BO11" s="39">
        <v>1</v>
      </c>
      <c r="BP11" s="1" t="s">
        <v>5</v>
      </c>
      <c r="BQ11" s="43">
        <f t="shared" si="17"/>
        <v>115</v>
      </c>
      <c r="BR11" s="35" t="s">
        <v>11</v>
      </c>
      <c r="BS11" s="29">
        <v>168</v>
      </c>
      <c r="BT11" s="29">
        <v>3</v>
      </c>
    </row>
    <row r="12" spans="1:72" ht="12.75">
      <c r="A12" s="9">
        <v>4</v>
      </c>
      <c r="B12" s="1" t="s">
        <v>6</v>
      </c>
      <c r="C12" s="17">
        <v>428</v>
      </c>
      <c r="D12" s="17">
        <v>1207</v>
      </c>
      <c r="E12" s="30">
        <v>635</v>
      </c>
      <c r="F12" s="30">
        <v>148.4</v>
      </c>
      <c r="G12" s="30">
        <f t="shared" si="0"/>
        <v>23.37007874015748</v>
      </c>
      <c r="H12" s="37">
        <v>0</v>
      </c>
      <c r="I12" s="30">
        <v>119</v>
      </c>
      <c r="J12" s="30">
        <v>1.4</v>
      </c>
      <c r="K12" s="30">
        <f t="shared" si="1"/>
        <v>1.1764705882352942</v>
      </c>
      <c r="L12" s="37">
        <v>0</v>
      </c>
      <c r="M12" s="30">
        <v>954</v>
      </c>
      <c r="N12" s="30">
        <v>270.1</v>
      </c>
      <c r="O12" s="30">
        <f t="shared" si="9"/>
        <v>223.77796188898097</v>
      </c>
      <c r="P12" s="37">
        <v>12</v>
      </c>
      <c r="Q12" s="1" t="s">
        <v>6</v>
      </c>
      <c r="R12" s="10">
        <v>366</v>
      </c>
      <c r="S12" s="30">
        <v>366</v>
      </c>
      <c r="T12" s="30">
        <f t="shared" si="10"/>
        <v>303.2311516155758</v>
      </c>
      <c r="U12" s="37">
        <v>10</v>
      </c>
      <c r="V12" s="10">
        <v>500</v>
      </c>
      <c r="W12" s="10">
        <v>502000</v>
      </c>
      <c r="X12" s="10">
        <v>366000</v>
      </c>
      <c r="Y12" s="52">
        <f t="shared" si="2"/>
        <v>72.90836653386454</v>
      </c>
      <c r="Z12" s="10"/>
      <c r="AA12" s="52">
        <f t="shared" si="11"/>
        <v>0</v>
      </c>
      <c r="AB12" s="37">
        <v>0</v>
      </c>
      <c r="AC12" s="17">
        <v>460</v>
      </c>
      <c r="AD12" s="54">
        <f t="shared" si="12"/>
        <v>107.4766355140187</v>
      </c>
      <c r="AE12" s="37">
        <v>20</v>
      </c>
      <c r="AF12" s="33" t="s">
        <v>6</v>
      </c>
      <c r="AG12" s="10">
        <v>172</v>
      </c>
      <c r="AH12" s="30">
        <f t="shared" si="13"/>
        <v>40.18691588785047</v>
      </c>
      <c r="AI12" s="37">
        <v>16</v>
      </c>
      <c r="AJ12" s="10">
        <v>513</v>
      </c>
      <c r="AK12" s="14">
        <f t="shared" si="14"/>
        <v>119.85981308411215</v>
      </c>
      <c r="AL12" s="37">
        <v>20</v>
      </c>
      <c r="AM12" s="14">
        <v>202</v>
      </c>
      <c r="AN12" s="14">
        <v>174</v>
      </c>
      <c r="AO12" s="14">
        <f t="shared" si="3"/>
        <v>86.13861386138613</v>
      </c>
      <c r="AP12" s="39">
        <v>3</v>
      </c>
      <c r="AQ12" s="56">
        <v>0</v>
      </c>
      <c r="AR12" s="56">
        <f t="shared" si="4"/>
        <v>0</v>
      </c>
      <c r="AS12" s="37">
        <v>0</v>
      </c>
      <c r="AT12" s="1" t="s">
        <v>6</v>
      </c>
      <c r="AU12" s="10">
        <v>31</v>
      </c>
      <c r="AV12" s="55">
        <f t="shared" si="5"/>
        <v>2.568351284175642</v>
      </c>
      <c r="AW12" s="37">
        <v>17</v>
      </c>
      <c r="AX12" s="10">
        <v>6</v>
      </c>
      <c r="AY12" s="27">
        <v>5</v>
      </c>
      <c r="AZ12" s="25">
        <f t="shared" si="6"/>
        <v>83.33333333333333</v>
      </c>
      <c r="BA12" s="39">
        <v>10</v>
      </c>
      <c r="BB12" s="10">
        <v>44100</v>
      </c>
      <c r="BC12" s="28">
        <f t="shared" si="7"/>
        <v>36.536868268434134</v>
      </c>
      <c r="BD12" s="25">
        <v>0</v>
      </c>
      <c r="BE12" s="30">
        <f t="shared" si="8"/>
        <v>0</v>
      </c>
      <c r="BF12" s="37">
        <v>0</v>
      </c>
      <c r="BG12" s="33" t="s">
        <v>6</v>
      </c>
      <c r="BH12" s="10">
        <v>42</v>
      </c>
      <c r="BI12" s="10">
        <v>30</v>
      </c>
      <c r="BJ12" s="18">
        <v>6</v>
      </c>
      <c r="BK12" s="37">
        <f t="shared" si="15"/>
        <v>-6</v>
      </c>
      <c r="BL12" s="23">
        <v>12</v>
      </c>
      <c r="BM12" s="23">
        <v>18</v>
      </c>
      <c r="BN12" s="14">
        <f t="shared" si="16"/>
        <v>150</v>
      </c>
      <c r="BO12" s="39">
        <v>1</v>
      </c>
      <c r="BP12" s="1" t="s">
        <v>6</v>
      </c>
      <c r="BQ12" s="43">
        <f t="shared" si="17"/>
        <v>103</v>
      </c>
      <c r="BR12" s="35" t="s">
        <v>21</v>
      </c>
      <c r="BS12" s="29">
        <v>165</v>
      </c>
      <c r="BT12" s="29"/>
    </row>
    <row r="13" spans="1:72" ht="12.75">
      <c r="A13" s="9">
        <v>5</v>
      </c>
      <c r="B13" s="1" t="s">
        <v>7</v>
      </c>
      <c r="C13" s="17">
        <v>220</v>
      </c>
      <c r="D13" s="17">
        <v>400</v>
      </c>
      <c r="E13" s="30">
        <v>260</v>
      </c>
      <c r="F13" s="30">
        <v>14.8</v>
      </c>
      <c r="G13" s="30">
        <f t="shared" si="0"/>
        <v>5.6923076923076925</v>
      </c>
      <c r="H13" s="37">
        <v>0</v>
      </c>
      <c r="I13" s="30">
        <v>56</v>
      </c>
      <c r="J13" s="30">
        <v>0.7</v>
      </c>
      <c r="K13" s="30">
        <f t="shared" si="1"/>
        <v>1.25</v>
      </c>
      <c r="L13" s="37">
        <v>0</v>
      </c>
      <c r="M13" s="30">
        <v>577</v>
      </c>
      <c r="N13" s="30">
        <v>41.3</v>
      </c>
      <c r="O13" s="30">
        <f t="shared" si="9"/>
        <v>103.25</v>
      </c>
      <c r="P13" s="37">
        <v>2</v>
      </c>
      <c r="Q13" s="1" t="s">
        <v>7</v>
      </c>
      <c r="R13" s="10">
        <v>172.5</v>
      </c>
      <c r="S13" s="30">
        <v>172.5</v>
      </c>
      <c r="T13" s="30">
        <f t="shared" si="10"/>
        <v>431.25</v>
      </c>
      <c r="U13" s="37">
        <v>21</v>
      </c>
      <c r="V13" s="10">
        <v>500</v>
      </c>
      <c r="W13" s="10">
        <v>172500</v>
      </c>
      <c r="X13" s="10">
        <v>172500</v>
      </c>
      <c r="Y13" s="52">
        <f t="shared" si="2"/>
        <v>100</v>
      </c>
      <c r="Z13" s="10"/>
      <c r="AA13" s="52">
        <f t="shared" si="11"/>
        <v>0</v>
      </c>
      <c r="AB13" s="37">
        <v>30</v>
      </c>
      <c r="AC13" s="17">
        <v>229</v>
      </c>
      <c r="AD13" s="54">
        <f t="shared" si="12"/>
        <v>104.0909090909091</v>
      </c>
      <c r="AE13" s="37">
        <v>17</v>
      </c>
      <c r="AF13" s="33" t="s">
        <v>7</v>
      </c>
      <c r="AG13" s="10">
        <v>113</v>
      </c>
      <c r="AH13" s="30">
        <f t="shared" si="13"/>
        <v>51.36363636363637</v>
      </c>
      <c r="AI13" s="37">
        <v>20</v>
      </c>
      <c r="AJ13" s="10">
        <v>248</v>
      </c>
      <c r="AK13" s="14">
        <f t="shared" si="14"/>
        <v>112.72727272727272</v>
      </c>
      <c r="AL13" s="37">
        <v>18</v>
      </c>
      <c r="AM13" s="14">
        <v>3</v>
      </c>
      <c r="AN13" s="14">
        <v>2</v>
      </c>
      <c r="AO13" s="14">
        <f t="shared" si="3"/>
        <v>66.66666666666667</v>
      </c>
      <c r="AP13" s="39">
        <v>1</v>
      </c>
      <c r="AQ13" s="56">
        <v>0</v>
      </c>
      <c r="AR13" s="56">
        <f t="shared" si="4"/>
        <v>0</v>
      </c>
      <c r="AS13" s="37">
        <v>0</v>
      </c>
      <c r="AT13" s="1" t="s">
        <v>7</v>
      </c>
      <c r="AU13" s="10">
        <v>6</v>
      </c>
      <c r="AV13" s="55">
        <f t="shared" si="5"/>
        <v>1.5</v>
      </c>
      <c r="AW13" s="37">
        <v>9</v>
      </c>
      <c r="AX13" s="10">
        <v>2</v>
      </c>
      <c r="AY13" s="27">
        <v>2</v>
      </c>
      <c r="AZ13" s="25">
        <f t="shared" si="6"/>
        <v>100</v>
      </c>
      <c r="BA13" s="39">
        <v>20</v>
      </c>
      <c r="BB13" s="10">
        <v>16693</v>
      </c>
      <c r="BC13" s="28">
        <f t="shared" si="7"/>
        <v>41.7325</v>
      </c>
      <c r="BD13" s="25">
        <v>0</v>
      </c>
      <c r="BE13" s="30">
        <f t="shared" si="8"/>
        <v>0</v>
      </c>
      <c r="BF13" s="37">
        <v>0</v>
      </c>
      <c r="BG13" s="33" t="s">
        <v>7</v>
      </c>
      <c r="BH13" s="10">
        <v>34</v>
      </c>
      <c r="BI13" s="10">
        <v>30</v>
      </c>
      <c r="BJ13" s="18">
        <v>2</v>
      </c>
      <c r="BK13" s="37">
        <f t="shared" si="15"/>
        <v>-2</v>
      </c>
      <c r="BL13" s="23">
        <v>12</v>
      </c>
      <c r="BM13" s="23">
        <v>13</v>
      </c>
      <c r="BN13" s="14">
        <f t="shared" si="16"/>
        <v>108.33333333333333</v>
      </c>
      <c r="BO13" s="39">
        <v>1</v>
      </c>
      <c r="BP13" s="1" t="s">
        <v>7</v>
      </c>
      <c r="BQ13" s="43">
        <f t="shared" si="17"/>
        <v>137</v>
      </c>
      <c r="BR13" s="1" t="s">
        <v>4</v>
      </c>
      <c r="BS13" s="29">
        <v>163</v>
      </c>
      <c r="BT13" s="29"/>
    </row>
    <row r="14" spans="1:72" ht="12.75">
      <c r="A14" s="9">
        <v>6</v>
      </c>
      <c r="B14" s="1" t="s">
        <v>8</v>
      </c>
      <c r="C14" s="17">
        <v>262</v>
      </c>
      <c r="D14" s="17">
        <v>524</v>
      </c>
      <c r="E14" s="30">
        <v>818</v>
      </c>
      <c r="F14" s="30">
        <v>190.7</v>
      </c>
      <c r="G14" s="30">
        <f t="shared" si="0"/>
        <v>23.312958435207822</v>
      </c>
      <c r="H14" s="37">
        <v>0</v>
      </c>
      <c r="I14" s="30">
        <v>43</v>
      </c>
      <c r="J14" s="30">
        <v>0</v>
      </c>
      <c r="K14" s="30">
        <f t="shared" si="1"/>
        <v>0</v>
      </c>
      <c r="L14" s="37">
        <v>0</v>
      </c>
      <c r="M14" s="30">
        <v>1042</v>
      </c>
      <c r="N14" s="30">
        <v>242.5</v>
      </c>
      <c r="O14" s="30">
        <f t="shared" si="9"/>
        <v>462.7862595419847</v>
      </c>
      <c r="P14" s="37">
        <v>23</v>
      </c>
      <c r="Q14" s="1" t="s">
        <v>8</v>
      </c>
      <c r="R14" s="10">
        <v>212.5</v>
      </c>
      <c r="S14" s="30">
        <v>212.5</v>
      </c>
      <c r="T14" s="30">
        <f t="shared" si="10"/>
        <v>405.53435114503816</v>
      </c>
      <c r="U14" s="37">
        <v>17</v>
      </c>
      <c r="V14" s="10">
        <v>500</v>
      </c>
      <c r="W14" s="10">
        <v>285500</v>
      </c>
      <c r="X14" s="10">
        <v>212500</v>
      </c>
      <c r="Y14" s="52">
        <f t="shared" si="2"/>
        <v>74.43082311733801</v>
      </c>
      <c r="Z14" s="10"/>
      <c r="AA14" s="52">
        <f t="shared" si="11"/>
        <v>0</v>
      </c>
      <c r="AB14" s="37">
        <v>0</v>
      </c>
      <c r="AC14" s="17">
        <v>233</v>
      </c>
      <c r="AD14" s="54">
        <f t="shared" si="12"/>
        <v>88.93129770992367</v>
      </c>
      <c r="AE14" s="37">
        <v>16</v>
      </c>
      <c r="AF14" s="33" t="s">
        <v>8</v>
      </c>
      <c r="AG14" s="10">
        <v>70</v>
      </c>
      <c r="AH14" s="30">
        <f t="shared" si="13"/>
        <v>26.717557251908396</v>
      </c>
      <c r="AI14" s="37">
        <v>12</v>
      </c>
      <c r="AJ14" s="10">
        <v>271</v>
      </c>
      <c r="AK14" s="14">
        <f t="shared" si="14"/>
        <v>103.43511450381679</v>
      </c>
      <c r="AL14" s="37">
        <v>17</v>
      </c>
      <c r="AM14" s="14">
        <v>72</v>
      </c>
      <c r="AN14" s="14">
        <v>13</v>
      </c>
      <c r="AO14" s="14">
        <f t="shared" si="3"/>
        <v>18.055555555555557</v>
      </c>
      <c r="AP14" s="39">
        <v>0</v>
      </c>
      <c r="AQ14" s="56">
        <v>0</v>
      </c>
      <c r="AR14" s="56">
        <f t="shared" si="4"/>
        <v>0</v>
      </c>
      <c r="AS14" s="37">
        <v>0</v>
      </c>
      <c r="AT14" s="1" t="s">
        <v>8</v>
      </c>
      <c r="AU14" s="10">
        <v>12</v>
      </c>
      <c r="AV14" s="55">
        <f t="shared" si="5"/>
        <v>2.2900763358778624</v>
      </c>
      <c r="AW14" s="37">
        <v>15</v>
      </c>
      <c r="AX14" s="10">
        <v>4</v>
      </c>
      <c r="AY14" s="27">
        <v>2</v>
      </c>
      <c r="AZ14" s="25">
        <f t="shared" si="6"/>
        <v>50</v>
      </c>
      <c r="BA14" s="39">
        <v>10</v>
      </c>
      <c r="BB14" s="10">
        <v>22560</v>
      </c>
      <c r="BC14" s="28">
        <f t="shared" si="7"/>
        <v>43.05343511450382</v>
      </c>
      <c r="BD14" s="25">
        <v>178</v>
      </c>
      <c r="BE14" s="30">
        <f t="shared" si="8"/>
        <v>0.33969465648854963</v>
      </c>
      <c r="BF14" s="37">
        <v>29</v>
      </c>
      <c r="BG14" s="33" t="s">
        <v>8</v>
      </c>
      <c r="BH14" s="10">
        <v>34</v>
      </c>
      <c r="BI14" s="10">
        <v>27</v>
      </c>
      <c r="BJ14" s="18">
        <v>5</v>
      </c>
      <c r="BK14" s="37">
        <f t="shared" si="15"/>
        <v>-5</v>
      </c>
      <c r="BL14" s="23">
        <v>12</v>
      </c>
      <c r="BM14" s="23">
        <v>13</v>
      </c>
      <c r="BN14" s="14">
        <f t="shared" si="16"/>
        <v>108.33333333333333</v>
      </c>
      <c r="BO14" s="39">
        <v>1</v>
      </c>
      <c r="BP14" s="1" t="s">
        <v>8</v>
      </c>
      <c r="BQ14" s="43">
        <f t="shared" si="17"/>
        <v>135</v>
      </c>
      <c r="BR14" s="35" t="s">
        <v>27</v>
      </c>
      <c r="BS14" s="29">
        <v>156</v>
      </c>
      <c r="BT14" s="29"/>
    </row>
    <row r="15" spans="1:72" ht="12.75">
      <c r="A15" s="9">
        <v>7</v>
      </c>
      <c r="B15" s="1" t="s">
        <v>9</v>
      </c>
      <c r="C15" s="17">
        <v>338</v>
      </c>
      <c r="D15" s="17">
        <v>734</v>
      </c>
      <c r="E15" s="30">
        <v>422</v>
      </c>
      <c r="F15" s="30">
        <v>43.5</v>
      </c>
      <c r="G15" s="30">
        <f t="shared" si="0"/>
        <v>10.308056872037914</v>
      </c>
      <c r="H15" s="37">
        <v>0</v>
      </c>
      <c r="I15" s="30">
        <v>111</v>
      </c>
      <c r="J15" s="30">
        <v>2</v>
      </c>
      <c r="K15" s="30">
        <f t="shared" si="1"/>
        <v>1.8018018018018018</v>
      </c>
      <c r="L15" s="37">
        <v>0</v>
      </c>
      <c r="M15" s="30">
        <v>658.7</v>
      </c>
      <c r="N15" s="30">
        <v>260.1</v>
      </c>
      <c r="O15" s="30">
        <f t="shared" si="9"/>
        <v>354.3596730245232</v>
      </c>
      <c r="P15" s="37">
        <v>16</v>
      </c>
      <c r="Q15" s="1" t="s">
        <v>9</v>
      </c>
      <c r="R15" s="10">
        <v>210.5</v>
      </c>
      <c r="S15" s="30">
        <v>210.5</v>
      </c>
      <c r="T15" s="30">
        <f t="shared" si="10"/>
        <v>286.78474114441417</v>
      </c>
      <c r="U15" s="37">
        <v>7</v>
      </c>
      <c r="V15" s="10">
        <v>500</v>
      </c>
      <c r="W15" s="10">
        <v>304500</v>
      </c>
      <c r="X15" s="10">
        <v>210500</v>
      </c>
      <c r="Y15" s="52">
        <f t="shared" si="2"/>
        <v>69.12972085385879</v>
      </c>
      <c r="Z15" s="10"/>
      <c r="AA15" s="52">
        <f t="shared" si="11"/>
        <v>0</v>
      </c>
      <c r="AB15" s="37">
        <v>0</v>
      </c>
      <c r="AC15" s="17">
        <v>281</v>
      </c>
      <c r="AD15" s="54">
        <f t="shared" si="12"/>
        <v>83.13609467455622</v>
      </c>
      <c r="AE15" s="37">
        <v>12</v>
      </c>
      <c r="AF15" s="33" t="s">
        <v>9</v>
      </c>
      <c r="AG15" s="10">
        <v>134</v>
      </c>
      <c r="AH15" s="30">
        <f t="shared" si="13"/>
        <v>39.64497041420118</v>
      </c>
      <c r="AI15" s="37">
        <v>15</v>
      </c>
      <c r="AJ15" s="10">
        <v>349</v>
      </c>
      <c r="AK15" s="14">
        <f t="shared" si="14"/>
        <v>103.2544378698225</v>
      </c>
      <c r="AL15" s="37">
        <v>17</v>
      </c>
      <c r="AM15" s="14">
        <v>41</v>
      </c>
      <c r="AN15" s="14">
        <v>32</v>
      </c>
      <c r="AO15" s="14">
        <f t="shared" si="3"/>
        <v>78.04878048780488</v>
      </c>
      <c r="AP15" s="39">
        <v>2</v>
      </c>
      <c r="AQ15" s="56">
        <v>0</v>
      </c>
      <c r="AR15" s="56">
        <f t="shared" si="4"/>
        <v>0</v>
      </c>
      <c r="AS15" s="37">
        <v>0</v>
      </c>
      <c r="AT15" s="1" t="s">
        <v>9</v>
      </c>
      <c r="AU15" s="10">
        <v>32</v>
      </c>
      <c r="AV15" s="55">
        <f t="shared" si="5"/>
        <v>4.35967302452316</v>
      </c>
      <c r="AW15" s="37">
        <v>23</v>
      </c>
      <c r="AX15" s="10">
        <v>3</v>
      </c>
      <c r="AY15" s="27">
        <v>4</v>
      </c>
      <c r="AZ15" s="25">
        <f t="shared" si="6"/>
        <v>133.33333333333334</v>
      </c>
      <c r="BA15" s="39">
        <v>30</v>
      </c>
      <c r="BB15" s="10">
        <v>23632</v>
      </c>
      <c r="BC15" s="28">
        <f t="shared" si="7"/>
        <v>32.19618528610354</v>
      </c>
      <c r="BD15" s="25">
        <v>0</v>
      </c>
      <c r="BE15" s="30">
        <f t="shared" si="8"/>
        <v>0</v>
      </c>
      <c r="BF15" s="37">
        <v>0</v>
      </c>
      <c r="BG15" s="33" t="s">
        <v>9</v>
      </c>
      <c r="BH15" s="10">
        <v>42</v>
      </c>
      <c r="BI15" s="10">
        <v>37</v>
      </c>
      <c r="BJ15" s="18">
        <v>7</v>
      </c>
      <c r="BK15" s="37">
        <f t="shared" si="15"/>
        <v>-7</v>
      </c>
      <c r="BL15" s="23">
        <v>12</v>
      </c>
      <c r="BM15" s="23">
        <v>18</v>
      </c>
      <c r="BN15" s="14">
        <f t="shared" si="16"/>
        <v>150</v>
      </c>
      <c r="BO15" s="39">
        <v>1</v>
      </c>
      <c r="BP15" s="1" t="s">
        <v>9</v>
      </c>
      <c r="BQ15" s="43">
        <f t="shared" si="17"/>
        <v>116</v>
      </c>
      <c r="BR15" s="35" t="s">
        <v>33</v>
      </c>
      <c r="BS15" s="29">
        <v>151</v>
      </c>
      <c r="BT15" s="29"/>
    </row>
    <row r="16" spans="1:74" ht="12.75">
      <c r="A16" s="9">
        <v>8</v>
      </c>
      <c r="B16" s="35" t="s">
        <v>10</v>
      </c>
      <c r="C16" s="10">
        <v>221</v>
      </c>
      <c r="D16" s="10">
        <v>485</v>
      </c>
      <c r="E16" s="30">
        <v>339</v>
      </c>
      <c r="F16" s="30">
        <v>28.9</v>
      </c>
      <c r="G16" s="30">
        <f t="shared" si="0"/>
        <v>8.525073746312684</v>
      </c>
      <c r="H16" s="37">
        <v>0</v>
      </c>
      <c r="I16" s="30">
        <v>61</v>
      </c>
      <c r="J16" s="30">
        <v>1.2</v>
      </c>
      <c r="K16" s="30">
        <f t="shared" si="1"/>
        <v>1.967213114754098</v>
      </c>
      <c r="L16" s="37">
        <v>0</v>
      </c>
      <c r="M16" s="30">
        <v>490.4</v>
      </c>
      <c r="N16" s="30">
        <v>59.8</v>
      </c>
      <c r="O16" s="30">
        <f t="shared" si="9"/>
        <v>123.29896907216495</v>
      </c>
      <c r="P16" s="37">
        <v>4</v>
      </c>
      <c r="Q16" s="1" t="s">
        <v>10</v>
      </c>
      <c r="R16" s="10">
        <v>247</v>
      </c>
      <c r="S16" s="30">
        <v>249</v>
      </c>
      <c r="T16" s="30">
        <f t="shared" si="10"/>
        <v>513.40206185567</v>
      </c>
      <c r="U16" s="37">
        <v>26</v>
      </c>
      <c r="V16" s="10">
        <v>500</v>
      </c>
      <c r="W16" s="10">
        <v>264000</v>
      </c>
      <c r="X16" s="10">
        <v>247000</v>
      </c>
      <c r="Y16" s="52">
        <f t="shared" si="2"/>
        <v>93.56060606060606</v>
      </c>
      <c r="Z16" s="10"/>
      <c r="AA16" s="52">
        <f t="shared" si="11"/>
        <v>0</v>
      </c>
      <c r="AB16" s="37">
        <v>0</v>
      </c>
      <c r="AC16" s="17">
        <v>236</v>
      </c>
      <c r="AD16" s="54">
        <f t="shared" si="12"/>
        <v>106.78733031674209</v>
      </c>
      <c r="AE16" s="37">
        <v>19</v>
      </c>
      <c r="AF16" s="33" t="s">
        <v>10</v>
      </c>
      <c r="AG16" s="10">
        <v>91</v>
      </c>
      <c r="AH16" s="30">
        <f t="shared" si="13"/>
        <v>41.17647058823529</v>
      </c>
      <c r="AI16" s="37">
        <v>17</v>
      </c>
      <c r="AJ16" s="10">
        <v>251</v>
      </c>
      <c r="AK16" s="14">
        <f t="shared" si="14"/>
        <v>113.57466063348416</v>
      </c>
      <c r="AL16" s="37">
        <v>19</v>
      </c>
      <c r="AM16" s="14">
        <v>31</v>
      </c>
      <c r="AN16" s="14">
        <v>13</v>
      </c>
      <c r="AO16" s="14">
        <f t="shared" si="3"/>
        <v>41.935483870967744</v>
      </c>
      <c r="AP16" s="39">
        <v>0</v>
      </c>
      <c r="AQ16" s="56">
        <v>0</v>
      </c>
      <c r="AR16" s="56">
        <f t="shared" si="4"/>
        <v>0</v>
      </c>
      <c r="AS16" s="37">
        <v>0</v>
      </c>
      <c r="AT16" s="35" t="s">
        <v>10</v>
      </c>
      <c r="AU16" s="10">
        <v>22</v>
      </c>
      <c r="AV16" s="55">
        <f t="shared" si="5"/>
        <v>4.536082474226804</v>
      </c>
      <c r="AW16" s="37">
        <v>24</v>
      </c>
      <c r="AX16" s="10">
        <v>3</v>
      </c>
      <c r="AY16" s="27">
        <v>3</v>
      </c>
      <c r="AZ16" s="25">
        <f t="shared" si="6"/>
        <v>100</v>
      </c>
      <c r="BA16" s="39">
        <v>20</v>
      </c>
      <c r="BB16" s="10">
        <v>21200</v>
      </c>
      <c r="BC16" s="28">
        <f t="shared" si="7"/>
        <v>43.71134020618557</v>
      </c>
      <c r="BD16" s="25">
        <v>0</v>
      </c>
      <c r="BE16" s="30">
        <f t="shared" si="8"/>
        <v>0</v>
      </c>
      <c r="BF16" s="37">
        <v>0</v>
      </c>
      <c r="BG16" s="33" t="s">
        <v>10</v>
      </c>
      <c r="BH16" s="10">
        <v>33</v>
      </c>
      <c r="BI16" s="10">
        <v>30</v>
      </c>
      <c r="BJ16" s="18">
        <v>0</v>
      </c>
      <c r="BK16" s="37">
        <f t="shared" si="15"/>
        <v>0</v>
      </c>
      <c r="BL16" s="23">
        <v>12</v>
      </c>
      <c r="BM16" s="23">
        <v>18</v>
      </c>
      <c r="BN16" s="14">
        <f t="shared" si="16"/>
        <v>150</v>
      </c>
      <c r="BO16" s="39">
        <v>1</v>
      </c>
      <c r="BP16" s="35" t="s">
        <v>10</v>
      </c>
      <c r="BQ16" s="43">
        <f t="shared" si="17"/>
        <v>130</v>
      </c>
      <c r="BR16" s="1" t="s">
        <v>7</v>
      </c>
      <c r="BS16" s="29">
        <v>137</v>
      </c>
      <c r="BT16" s="29"/>
      <c r="BV16" s="30"/>
    </row>
    <row r="17" spans="1:72" ht="12.75">
      <c r="A17" s="9">
        <v>9</v>
      </c>
      <c r="B17" s="35" t="s">
        <v>11</v>
      </c>
      <c r="C17" s="10">
        <v>173</v>
      </c>
      <c r="D17" s="10">
        <v>329</v>
      </c>
      <c r="E17" s="30">
        <v>339</v>
      </c>
      <c r="F17" s="30">
        <v>29.2</v>
      </c>
      <c r="G17" s="30">
        <f t="shared" si="0"/>
        <v>8.613569321533923</v>
      </c>
      <c r="H17" s="37">
        <v>0</v>
      </c>
      <c r="I17" s="30">
        <v>68</v>
      </c>
      <c r="J17" s="30">
        <v>0.9</v>
      </c>
      <c r="K17" s="30">
        <f t="shared" si="1"/>
        <v>1.3235294117647058</v>
      </c>
      <c r="L17" s="37">
        <v>0</v>
      </c>
      <c r="M17" s="30">
        <v>614</v>
      </c>
      <c r="N17" s="30">
        <v>203.6</v>
      </c>
      <c r="O17" s="30">
        <f t="shared" si="9"/>
        <v>618.8449848024316</v>
      </c>
      <c r="P17" s="37">
        <v>27</v>
      </c>
      <c r="Q17" s="6" t="s">
        <v>11</v>
      </c>
      <c r="R17" s="10">
        <v>174.5</v>
      </c>
      <c r="S17" s="30">
        <v>174.5</v>
      </c>
      <c r="T17" s="30">
        <f t="shared" si="10"/>
        <v>530.3951367781154</v>
      </c>
      <c r="U17" s="37">
        <v>27</v>
      </c>
      <c r="V17" s="10">
        <v>500</v>
      </c>
      <c r="W17" s="10">
        <v>209500</v>
      </c>
      <c r="X17" s="10">
        <v>174500</v>
      </c>
      <c r="Y17" s="52">
        <f t="shared" si="2"/>
        <v>83.29355608591885</v>
      </c>
      <c r="Z17" s="10"/>
      <c r="AA17" s="52">
        <f t="shared" si="11"/>
        <v>0</v>
      </c>
      <c r="AB17" s="37">
        <v>0</v>
      </c>
      <c r="AC17" s="17">
        <v>353</v>
      </c>
      <c r="AD17" s="54">
        <f t="shared" si="12"/>
        <v>204.04624277456648</v>
      </c>
      <c r="AE17" s="37">
        <v>30</v>
      </c>
      <c r="AF17" s="34" t="s">
        <v>11</v>
      </c>
      <c r="AG17" s="10">
        <v>195</v>
      </c>
      <c r="AH17" s="30">
        <f t="shared" si="13"/>
        <v>112.71676300578035</v>
      </c>
      <c r="AI17" s="37">
        <v>30</v>
      </c>
      <c r="AJ17" s="10">
        <v>343</v>
      </c>
      <c r="AK17" s="14">
        <f t="shared" si="14"/>
        <v>198.26589595375722</v>
      </c>
      <c r="AL17" s="37">
        <v>29</v>
      </c>
      <c r="AM17" s="14">
        <v>60</v>
      </c>
      <c r="AN17" s="14">
        <v>58</v>
      </c>
      <c r="AO17" s="14">
        <f t="shared" si="3"/>
        <v>96.66666666666667</v>
      </c>
      <c r="AP17" s="39">
        <v>4</v>
      </c>
      <c r="AQ17" s="56">
        <v>0</v>
      </c>
      <c r="AR17" s="56">
        <f t="shared" si="4"/>
        <v>0</v>
      </c>
      <c r="AS17" s="37">
        <v>0</v>
      </c>
      <c r="AT17" s="35" t="s">
        <v>11</v>
      </c>
      <c r="AU17" s="10">
        <v>24</v>
      </c>
      <c r="AV17" s="55">
        <f t="shared" si="5"/>
        <v>7.29483282674772</v>
      </c>
      <c r="AW17" s="37">
        <v>30</v>
      </c>
      <c r="AX17" s="10">
        <v>3</v>
      </c>
      <c r="AY17" s="27">
        <v>1</v>
      </c>
      <c r="AZ17" s="25">
        <f t="shared" si="6"/>
        <v>33.333333333333336</v>
      </c>
      <c r="BA17" s="39">
        <v>0</v>
      </c>
      <c r="BB17" s="10">
        <v>21600</v>
      </c>
      <c r="BC17" s="28">
        <f t="shared" si="7"/>
        <v>65.65349544072949</v>
      </c>
      <c r="BD17" s="25">
        <v>0</v>
      </c>
      <c r="BE17" s="30">
        <f t="shared" si="8"/>
        <v>0</v>
      </c>
      <c r="BF17" s="37">
        <v>0</v>
      </c>
      <c r="BG17" s="34" t="s">
        <v>11</v>
      </c>
      <c r="BH17" s="10">
        <v>37</v>
      </c>
      <c r="BI17" s="10">
        <v>26</v>
      </c>
      <c r="BJ17" s="18">
        <v>10</v>
      </c>
      <c r="BK17" s="37">
        <f t="shared" si="15"/>
        <v>-10</v>
      </c>
      <c r="BL17" s="23">
        <v>12</v>
      </c>
      <c r="BM17" s="23">
        <v>15</v>
      </c>
      <c r="BN17" s="14">
        <f t="shared" si="16"/>
        <v>125</v>
      </c>
      <c r="BO17" s="39">
        <v>1</v>
      </c>
      <c r="BP17" s="35" t="s">
        <v>11</v>
      </c>
      <c r="BQ17" s="43">
        <f t="shared" si="17"/>
        <v>168</v>
      </c>
      <c r="BR17" s="1" t="s">
        <v>8</v>
      </c>
      <c r="BS17" s="29">
        <v>135</v>
      </c>
      <c r="BT17" s="29"/>
    </row>
    <row r="18" spans="1:72" ht="12.75">
      <c r="A18" s="9">
        <v>10</v>
      </c>
      <c r="B18" s="35" t="s">
        <v>12</v>
      </c>
      <c r="C18" s="10">
        <v>282</v>
      </c>
      <c r="D18" s="10">
        <v>671</v>
      </c>
      <c r="E18" s="30">
        <v>287</v>
      </c>
      <c r="F18" s="30">
        <v>56.3</v>
      </c>
      <c r="G18" s="30">
        <f t="shared" si="0"/>
        <v>19.61672473867596</v>
      </c>
      <c r="H18" s="37">
        <v>0</v>
      </c>
      <c r="I18" s="30">
        <v>73</v>
      </c>
      <c r="J18" s="30">
        <v>4.4</v>
      </c>
      <c r="K18" s="30">
        <f t="shared" si="1"/>
        <v>6.027397260273973</v>
      </c>
      <c r="L18" s="37">
        <v>0</v>
      </c>
      <c r="M18" s="30">
        <v>742</v>
      </c>
      <c r="N18" s="30">
        <v>107.7</v>
      </c>
      <c r="O18" s="30">
        <f t="shared" si="9"/>
        <v>160.50670640834574</v>
      </c>
      <c r="P18" s="37">
        <v>6</v>
      </c>
      <c r="Q18" s="1" t="s">
        <v>12</v>
      </c>
      <c r="R18" s="10">
        <v>228.5</v>
      </c>
      <c r="S18" s="30">
        <v>228.5</v>
      </c>
      <c r="T18" s="30">
        <f t="shared" si="10"/>
        <v>340.5365126676602</v>
      </c>
      <c r="U18" s="37">
        <v>14</v>
      </c>
      <c r="V18" s="10">
        <v>500</v>
      </c>
      <c r="W18" s="10">
        <v>279000</v>
      </c>
      <c r="X18" s="10">
        <v>228500</v>
      </c>
      <c r="Y18" s="52">
        <f t="shared" si="2"/>
        <v>81.89964157706093</v>
      </c>
      <c r="Z18" s="10"/>
      <c r="AA18" s="52">
        <f t="shared" si="11"/>
        <v>0</v>
      </c>
      <c r="AB18" s="37">
        <v>0</v>
      </c>
      <c r="AC18" s="17">
        <v>144</v>
      </c>
      <c r="AD18" s="54">
        <f t="shared" si="12"/>
        <v>51.06382978723404</v>
      </c>
      <c r="AE18" s="37">
        <v>6</v>
      </c>
      <c r="AF18" s="33" t="s">
        <v>12</v>
      </c>
      <c r="AG18" s="10">
        <v>42</v>
      </c>
      <c r="AH18" s="30">
        <f t="shared" si="13"/>
        <v>14.893617021276595</v>
      </c>
      <c r="AI18" s="37">
        <v>6</v>
      </c>
      <c r="AJ18" s="10">
        <v>169</v>
      </c>
      <c r="AK18" s="14">
        <f t="shared" si="14"/>
        <v>59.9290780141844</v>
      </c>
      <c r="AL18" s="37">
        <v>7</v>
      </c>
      <c r="AM18" s="14">
        <v>21</v>
      </c>
      <c r="AN18" s="14">
        <v>14</v>
      </c>
      <c r="AO18" s="14">
        <f t="shared" si="3"/>
        <v>66.66666666666667</v>
      </c>
      <c r="AP18" s="39">
        <v>1</v>
      </c>
      <c r="AQ18" s="56">
        <v>0</v>
      </c>
      <c r="AR18" s="56">
        <f t="shared" si="4"/>
        <v>0</v>
      </c>
      <c r="AS18" s="37">
        <v>0</v>
      </c>
      <c r="AT18" s="35" t="s">
        <v>12</v>
      </c>
      <c r="AU18" s="10">
        <v>13</v>
      </c>
      <c r="AV18" s="55">
        <f t="shared" si="5"/>
        <v>1.9374068554396422</v>
      </c>
      <c r="AW18" s="37">
        <v>12</v>
      </c>
      <c r="AX18" s="10">
        <v>4</v>
      </c>
      <c r="AY18" s="27">
        <v>4</v>
      </c>
      <c r="AZ18" s="25">
        <f t="shared" si="6"/>
        <v>100</v>
      </c>
      <c r="BA18" s="39">
        <v>20</v>
      </c>
      <c r="BB18" s="10">
        <v>11280</v>
      </c>
      <c r="BC18" s="28">
        <f t="shared" si="7"/>
        <v>16.810730253353203</v>
      </c>
      <c r="BD18" s="25">
        <v>0</v>
      </c>
      <c r="BE18" s="30">
        <f t="shared" si="8"/>
        <v>0</v>
      </c>
      <c r="BF18" s="37">
        <v>0</v>
      </c>
      <c r="BG18" s="33" t="s">
        <v>12</v>
      </c>
      <c r="BH18" s="10">
        <v>31</v>
      </c>
      <c r="BI18" s="10">
        <v>22</v>
      </c>
      <c r="BJ18" s="18">
        <v>7</v>
      </c>
      <c r="BK18" s="37">
        <f t="shared" si="15"/>
        <v>-7</v>
      </c>
      <c r="BL18" s="23">
        <v>12</v>
      </c>
      <c r="BM18" s="23">
        <v>13</v>
      </c>
      <c r="BN18" s="14">
        <f t="shared" si="16"/>
        <v>108.33333333333333</v>
      </c>
      <c r="BO18" s="39">
        <v>1</v>
      </c>
      <c r="BP18" s="35" t="s">
        <v>12</v>
      </c>
      <c r="BQ18" s="43">
        <f t="shared" si="17"/>
        <v>66</v>
      </c>
      <c r="BR18" s="35" t="s">
        <v>30</v>
      </c>
      <c r="BS18" s="29">
        <v>133</v>
      </c>
      <c r="BT18" s="29"/>
    </row>
    <row r="19" spans="1:72" ht="12.75">
      <c r="A19" s="9">
        <v>11</v>
      </c>
      <c r="B19" s="35" t="s">
        <v>13</v>
      </c>
      <c r="C19" s="10">
        <v>385</v>
      </c>
      <c r="D19" s="10">
        <v>944</v>
      </c>
      <c r="E19" s="30">
        <v>375</v>
      </c>
      <c r="F19" s="30">
        <v>287.4</v>
      </c>
      <c r="G19" s="30">
        <f t="shared" si="0"/>
        <v>76.64</v>
      </c>
      <c r="H19" s="37">
        <v>0</v>
      </c>
      <c r="I19" s="30">
        <v>85</v>
      </c>
      <c r="J19" s="30">
        <v>5.1</v>
      </c>
      <c r="K19" s="30">
        <f t="shared" si="1"/>
        <v>6</v>
      </c>
      <c r="L19" s="37">
        <v>0</v>
      </c>
      <c r="M19" s="30">
        <v>720.5</v>
      </c>
      <c r="N19" s="30">
        <v>1217.7</v>
      </c>
      <c r="O19" s="30">
        <f t="shared" si="9"/>
        <v>1289.9364406779662</v>
      </c>
      <c r="P19" s="37">
        <v>30</v>
      </c>
      <c r="Q19" s="1" t="s">
        <v>13</v>
      </c>
      <c r="R19" s="10">
        <v>240.5</v>
      </c>
      <c r="S19" s="30">
        <v>240.5</v>
      </c>
      <c r="T19" s="30">
        <f t="shared" si="10"/>
        <v>254.7669491525424</v>
      </c>
      <c r="U19" s="37">
        <v>2</v>
      </c>
      <c r="V19" s="10">
        <v>500</v>
      </c>
      <c r="W19" s="10">
        <v>386500</v>
      </c>
      <c r="X19" s="10">
        <v>240500</v>
      </c>
      <c r="Y19" s="52">
        <f t="shared" si="2"/>
        <v>62.22509702457956</v>
      </c>
      <c r="Z19" s="10"/>
      <c r="AA19" s="52">
        <f t="shared" si="11"/>
        <v>0</v>
      </c>
      <c r="AB19" s="37">
        <v>0</v>
      </c>
      <c r="AC19" s="17">
        <v>129</v>
      </c>
      <c r="AD19" s="54">
        <f t="shared" si="12"/>
        <v>33.506493506493506</v>
      </c>
      <c r="AE19" s="37">
        <v>2</v>
      </c>
      <c r="AF19" s="33" t="s">
        <v>13</v>
      </c>
      <c r="AG19" s="10">
        <v>28</v>
      </c>
      <c r="AH19" s="30">
        <f t="shared" si="13"/>
        <v>7.2727272727272725</v>
      </c>
      <c r="AI19" s="37">
        <v>1</v>
      </c>
      <c r="AJ19" s="10">
        <v>189</v>
      </c>
      <c r="AK19" s="14">
        <f t="shared" si="14"/>
        <v>49.09090909090909</v>
      </c>
      <c r="AL19" s="37">
        <v>2</v>
      </c>
      <c r="AM19" s="14">
        <v>56</v>
      </c>
      <c r="AN19" s="14">
        <v>50</v>
      </c>
      <c r="AO19" s="14">
        <f t="shared" si="3"/>
        <v>89.28571428571429</v>
      </c>
      <c r="AP19" s="39">
        <v>3</v>
      </c>
      <c r="AQ19" s="56">
        <v>0</v>
      </c>
      <c r="AR19" s="56">
        <f t="shared" si="4"/>
        <v>0</v>
      </c>
      <c r="AS19" s="37">
        <v>0</v>
      </c>
      <c r="AT19" s="35" t="s">
        <v>13</v>
      </c>
      <c r="AU19" s="10">
        <v>24</v>
      </c>
      <c r="AV19" s="55">
        <f t="shared" si="5"/>
        <v>2.5423728813559325</v>
      </c>
      <c r="AW19" s="37">
        <v>16</v>
      </c>
      <c r="AX19" s="10">
        <v>4</v>
      </c>
      <c r="AY19" s="27">
        <v>2</v>
      </c>
      <c r="AZ19" s="25">
        <f t="shared" si="6"/>
        <v>50</v>
      </c>
      <c r="BA19" s="39">
        <v>10</v>
      </c>
      <c r="BB19" s="10">
        <v>20030</v>
      </c>
      <c r="BC19" s="28">
        <f t="shared" si="7"/>
        <v>21.218220338983052</v>
      </c>
      <c r="BD19" s="25">
        <v>0</v>
      </c>
      <c r="BE19" s="30">
        <f t="shared" si="8"/>
        <v>0</v>
      </c>
      <c r="BF19" s="37">
        <v>0</v>
      </c>
      <c r="BG19" s="33" t="s">
        <v>13</v>
      </c>
      <c r="BH19" s="10">
        <v>40</v>
      </c>
      <c r="BI19" s="10">
        <v>26</v>
      </c>
      <c r="BJ19" s="18">
        <v>11</v>
      </c>
      <c r="BK19" s="37">
        <f t="shared" si="15"/>
        <v>-11</v>
      </c>
      <c r="BL19" s="23">
        <v>12</v>
      </c>
      <c r="BM19" s="23">
        <v>13</v>
      </c>
      <c r="BN19" s="14">
        <f t="shared" si="16"/>
        <v>108.33333333333333</v>
      </c>
      <c r="BO19" s="39">
        <v>1</v>
      </c>
      <c r="BP19" s="35" t="s">
        <v>13</v>
      </c>
      <c r="BQ19" s="43">
        <f t="shared" si="17"/>
        <v>56</v>
      </c>
      <c r="BR19" s="35" t="s">
        <v>15</v>
      </c>
      <c r="BS19" s="29">
        <v>132</v>
      </c>
      <c r="BT19" s="29"/>
    </row>
    <row r="20" spans="1:72" ht="12.75">
      <c r="A20" s="9">
        <v>12</v>
      </c>
      <c r="B20" s="35" t="s">
        <v>14</v>
      </c>
      <c r="C20" s="10">
        <v>207</v>
      </c>
      <c r="D20" s="10">
        <v>510</v>
      </c>
      <c r="E20" s="30">
        <v>219</v>
      </c>
      <c r="F20" s="30">
        <v>40.7</v>
      </c>
      <c r="G20" s="30">
        <f t="shared" si="0"/>
        <v>18.584474885844752</v>
      </c>
      <c r="H20" s="37">
        <v>0</v>
      </c>
      <c r="I20" s="30">
        <v>52</v>
      </c>
      <c r="J20" s="30">
        <v>0.5</v>
      </c>
      <c r="K20" s="30">
        <f t="shared" si="1"/>
        <v>0.9615384615384616</v>
      </c>
      <c r="L20" s="37">
        <v>0</v>
      </c>
      <c r="M20" s="30">
        <v>353.3</v>
      </c>
      <c r="N20" s="30">
        <v>236.9</v>
      </c>
      <c r="O20" s="30">
        <f t="shared" si="9"/>
        <v>464.5098039215687</v>
      </c>
      <c r="P20" s="37">
        <v>24</v>
      </c>
      <c r="Q20" s="1" t="s">
        <v>14</v>
      </c>
      <c r="R20" s="10">
        <v>146.5</v>
      </c>
      <c r="S20" s="30">
        <v>146.5</v>
      </c>
      <c r="T20" s="30">
        <f t="shared" si="10"/>
        <v>287.2549019607843</v>
      </c>
      <c r="U20" s="37">
        <v>8</v>
      </c>
      <c r="V20" s="10">
        <v>500</v>
      </c>
      <c r="W20" s="10">
        <v>245500</v>
      </c>
      <c r="X20" s="10">
        <v>146500</v>
      </c>
      <c r="Y20" s="52">
        <f t="shared" si="2"/>
        <v>59.67413441955193</v>
      </c>
      <c r="Z20" s="10"/>
      <c r="AA20" s="52">
        <f t="shared" si="11"/>
        <v>0</v>
      </c>
      <c r="AB20" s="37">
        <v>0</v>
      </c>
      <c r="AC20" s="17">
        <v>180</v>
      </c>
      <c r="AD20" s="54">
        <f t="shared" si="12"/>
        <v>86.95652173913044</v>
      </c>
      <c r="AE20" s="37">
        <v>14</v>
      </c>
      <c r="AF20" s="33" t="s">
        <v>14</v>
      </c>
      <c r="AG20" s="10">
        <v>81</v>
      </c>
      <c r="AH20" s="30">
        <f t="shared" si="13"/>
        <v>39.130434782608695</v>
      </c>
      <c r="AI20" s="37">
        <v>14</v>
      </c>
      <c r="AJ20" s="10">
        <v>202</v>
      </c>
      <c r="AK20" s="14">
        <f t="shared" si="14"/>
        <v>97.58454106280193</v>
      </c>
      <c r="AL20" s="37">
        <v>14</v>
      </c>
      <c r="AM20" s="14">
        <v>63</v>
      </c>
      <c r="AN20" s="14">
        <v>57</v>
      </c>
      <c r="AO20" s="14">
        <f t="shared" si="3"/>
        <v>90.47619047619048</v>
      </c>
      <c r="AP20" s="39">
        <v>4</v>
      </c>
      <c r="AQ20" s="56">
        <v>0</v>
      </c>
      <c r="AR20" s="56">
        <f t="shared" si="4"/>
        <v>0</v>
      </c>
      <c r="AS20" s="37">
        <v>0</v>
      </c>
      <c r="AT20" s="35" t="s">
        <v>14</v>
      </c>
      <c r="AU20" s="10">
        <v>11</v>
      </c>
      <c r="AV20" s="55">
        <f t="shared" si="5"/>
        <v>2.156862745098039</v>
      </c>
      <c r="AW20" s="37">
        <v>14</v>
      </c>
      <c r="AX20" s="10">
        <v>3</v>
      </c>
      <c r="AY20" s="27">
        <v>2</v>
      </c>
      <c r="AZ20" s="25">
        <f t="shared" si="6"/>
        <v>66.66666666666667</v>
      </c>
      <c r="BA20" s="39">
        <v>10</v>
      </c>
      <c r="BB20" s="10">
        <v>23300</v>
      </c>
      <c r="BC20" s="28">
        <f t="shared" si="7"/>
        <v>45.68627450980392</v>
      </c>
      <c r="BD20" s="25">
        <v>0</v>
      </c>
      <c r="BE20" s="30">
        <f t="shared" si="8"/>
        <v>0</v>
      </c>
      <c r="BF20" s="37">
        <v>0</v>
      </c>
      <c r="BG20" s="33" t="s">
        <v>14</v>
      </c>
      <c r="BH20" s="10">
        <v>32</v>
      </c>
      <c r="BI20" s="10">
        <v>28</v>
      </c>
      <c r="BJ20" s="18">
        <v>5</v>
      </c>
      <c r="BK20" s="37">
        <f t="shared" si="15"/>
        <v>-5</v>
      </c>
      <c r="BL20" s="23">
        <v>12</v>
      </c>
      <c r="BM20" s="23">
        <v>16</v>
      </c>
      <c r="BN20" s="14">
        <f t="shared" si="16"/>
        <v>133.33333333333334</v>
      </c>
      <c r="BO20" s="39">
        <v>1</v>
      </c>
      <c r="BP20" s="35" t="s">
        <v>14</v>
      </c>
      <c r="BQ20" s="43">
        <f t="shared" si="17"/>
        <v>98</v>
      </c>
      <c r="BR20" s="35" t="s">
        <v>10</v>
      </c>
      <c r="BS20" s="29">
        <v>130</v>
      </c>
      <c r="BT20" s="29"/>
    </row>
    <row r="21" spans="1:72" ht="12.75">
      <c r="A21" s="9">
        <v>13</v>
      </c>
      <c r="B21" s="35" t="s">
        <v>15</v>
      </c>
      <c r="C21" s="10">
        <v>248</v>
      </c>
      <c r="D21" s="10">
        <v>588</v>
      </c>
      <c r="E21" s="30">
        <v>232</v>
      </c>
      <c r="F21" s="30">
        <v>15.8</v>
      </c>
      <c r="G21" s="30">
        <f t="shared" si="0"/>
        <v>6.810344827586206</v>
      </c>
      <c r="H21" s="37">
        <v>0</v>
      </c>
      <c r="I21" s="30">
        <v>54</v>
      </c>
      <c r="J21" s="30">
        <v>0.2</v>
      </c>
      <c r="K21" s="30">
        <f t="shared" si="1"/>
        <v>0.3703703703703704</v>
      </c>
      <c r="L21" s="37">
        <v>0</v>
      </c>
      <c r="M21" s="30">
        <v>369</v>
      </c>
      <c r="N21" s="30">
        <v>34.8</v>
      </c>
      <c r="O21" s="30">
        <f t="shared" si="9"/>
        <v>59.18367346938775</v>
      </c>
      <c r="P21" s="37">
        <v>1</v>
      </c>
      <c r="Q21" s="1" t="s">
        <v>15</v>
      </c>
      <c r="R21" s="10">
        <v>251.5</v>
      </c>
      <c r="S21" s="30">
        <v>251.5</v>
      </c>
      <c r="T21" s="30">
        <f t="shared" si="10"/>
        <v>427.72108843537416</v>
      </c>
      <c r="U21" s="37">
        <v>20</v>
      </c>
      <c r="V21" s="10">
        <v>500</v>
      </c>
      <c r="W21" s="10">
        <v>251500</v>
      </c>
      <c r="X21" s="10">
        <v>251500</v>
      </c>
      <c r="Y21" s="52">
        <f t="shared" si="2"/>
        <v>100</v>
      </c>
      <c r="Z21" s="10"/>
      <c r="AA21" s="52">
        <f t="shared" si="11"/>
        <v>0</v>
      </c>
      <c r="AB21" s="37">
        <v>30</v>
      </c>
      <c r="AC21" s="17">
        <v>300</v>
      </c>
      <c r="AD21" s="54">
        <f t="shared" si="12"/>
        <v>120.96774193548387</v>
      </c>
      <c r="AE21" s="37">
        <v>22</v>
      </c>
      <c r="AF21" s="33" t="s">
        <v>15</v>
      </c>
      <c r="AG21" s="10">
        <v>145</v>
      </c>
      <c r="AH21" s="30">
        <f t="shared" si="13"/>
        <v>58.46774193548387</v>
      </c>
      <c r="AI21" s="37">
        <v>23</v>
      </c>
      <c r="AJ21" s="10">
        <v>309</v>
      </c>
      <c r="AK21" s="14">
        <f t="shared" si="14"/>
        <v>124.59677419354837</v>
      </c>
      <c r="AL21" s="37">
        <v>21</v>
      </c>
      <c r="AM21" s="14">
        <v>12</v>
      </c>
      <c r="AN21" s="14">
        <v>12</v>
      </c>
      <c r="AO21" s="14">
        <f t="shared" si="3"/>
        <v>100</v>
      </c>
      <c r="AP21" s="39">
        <v>5</v>
      </c>
      <c r="AQ21" s="56">
        <v>0</v>
      </c>
      <c r="AR21" s="56">
        <f t="shared" si="4"/>
        <v>0</v>
      </c>
      <c r="AS21" s="37">
        <v>0</v>
      </c>
      <c r="AT21" s="35" t="s">
        <v>15</v>
      </c>
      <c r="AU21" s="10">
        <v>12</v>
      </c>
      <c r="AV21" s="55">
        <f t="shared" si="5"/>
        <v>2.0408163265306123</v>
      </c>
      <c r="AW21" s="37">
        <v>13</v>
      </c>
      <c r="AX21" s="10">
        <v>4</v>
      </c>
      <c r="AY21" s="27">
        <v>2</v>
      </c>
      <c r="AZ21" s="25">
        <f t="shared" si="6"/>
        <v>50</v>
      </c>
      <c r="BA21" s="39">
        <v>10</v>
      </c>
      <c r="BB21" s="10">
        <v>24870</v>
      </c>
      <c r="BC21" s="28">
        <f t="shared" si="7"/>
        <v>42.295918367346935</v>
      </c>
      <c r="BD21" s="25">
        <v>0</v>
      </c>
      <c r="BE21" s="30">
        <f t="shared" si="8"/>
        <v>0</v>
      </c>
      <c r="BF21" s="37">
        <v>0</v>
      </c>
      <c r="BG21" s="33" t="s">
        <v>15</v>
      </c>
      <c r="BH21" s="10">
        <v>37</v>
      </c>
      <c r="BI21" s="10">
        <v>21</v>
      </c>
      <c r="BJ21" s="18">
        <v>14</v>
      </c>
      <c r="BK21" s="37">
        <f t="shared" si="15"/>
        <v>-14</v>
      </c>
      <c r="BL21" s="23">
        <v>12</v>
      </c>
      <c r="BM21" s="23">
        <v>13</v>
      </c>
      <c r="BN21" s="14">
        <f t="shared" si="16"/>
        <v>108.33333333333333</v>
      </c>
      <c r="BO21" s="39">
        <v>1</v>
      </c>
      <c r="BP21" s="35" t="s">
        <v>15</v>
      </c>
      <c r="BQ21" s="43">
        <f t="shared" si="17"/>
        <v>132</v>
      </c>
      <c r="BR21" s="35" t="s">
        <v>31</v>
      </c>
      <c r="BS21" s="29">
        <v>126</v>
      </c>
      <c r="BT21" s="29"/>
    </row>
    <row r="22" spans="1:72" ht="12.75">
      <c r="A22" s="9">
        <v>14</v>
      </c>
      <c r="B22" s="35" t="s">
        <v>16</v>
      </c>
      <c r="C22" s="10">
        <v>212</v>
      </c>
      <c r="D22" s="10">
        <v>670</v>
      </c>
      <c r="E22" s="30">
        <v>196</v>
      </c>
      <c r="F22" s="30">
        <v>36</v>
      </c>
      <c r="G22" s="30">
        <f t="shared" si="0"/>
        <v>18.367346938775512</v>
      </c>
      <c r="H22" s="37">
        <v>0</v>
      </c>
      <c r="I22" s="30">
        <v>186</v>
      </c>
      <c r="J22" s="30">
        <v>200</v>
      </c>
      <c r="K22" s="30">
        <f t="shared" si="1"/>
        <v>107.5268817204301</v>
      </c>
      <c r="L22" s="37">
        <v>20</v>
      </c>
      <c r="M22" s="30">
        <v>432.9</v>
      </c>
      <c r="N22" s="30">
        <v>260.5</v>
      </c>
      <c r="O22" s="30">
        <f t="shared" si="9"/>
        <v>388.8059701492537</v>
      </c>
      <c r="P22" s="37">
        <v>18</v>
      </c>
      <c r="Q22" s="1" t="s">
        <v>16</v>
      </c>
      <c r="R22" s="10">
        <v>185</v>
      </c>
      <c r="S22" s="30">
        <v>185</v>
      </c>
      <c r="T22" s="30">
        <f t="shared" si="10"/>
        <v>276.11940298507466</v>
      </c>
      <c r="U22" s="37">
        <v>5</v>
      </c>
      <c r="V22" s="10">
        <v>500</v>
      </c>
      <c r="W22" s="10">
        <v>264000</v>
      </c>
      <c r="X22" s="10">
        <v>185000</v>
      </c>
      <c r="Y22" s="52">
        <f t="shared" si="2"/>
        <v>70.07575757575758</v>
      </c>
      <c r="Z22" s="10"/>
      <c r="AA22" s="52">
        <f t="shared" si="11"/>
        <v>0</v>
      </c>
      <c r="AB22" s="37">
        <v>0</v>
      </c>
      <c r="AC22" s="17">
        <v>61</v>
      </c>
      <c r="AD22" s="54">
        <f t="shared" si="12"/>
        <v>28.77358490566038</v>
      </c>
      <c r="AE22" s="37">
        <v>1</v>
      </c>
      <c r="AF22" s="33" t="s">
        <v>16</v>
      </c>
      <c r="AG22" s="10">
        <v>16</v>
      </c>
      <c r="AH22" s="30">
        <f t="shared" si="13"/>
        <v>7.547169811320755</v>
      </c>
      <c r="AI22" s="37">
        <v>2</v>
      </c>
      <c r="AJ22" s="10">
        <v>109</v>
      </c>
      <c r="AK22" s="14">
        <f t="shared" si="14"/>
        <v>51.41509433962265</v>
      </c>
      <c r="AL22" s="37">
        <v>3</v>
      </c>
      <c r="AM22" s="14">
        <v>9</v>
      </c>
      <c r="AN22" s="14">
        <v>9</v>
      </c>
      <c r="AO22" s="14">
        <f t="shared" si="3"/>
        <v>100</v>
      </c>
      <c r="AP22" s="39">
        <v>5</v>
      </c>
      <c r="AQ22" s="56">
        <v>0</v>
      </c>
      <c r="AR22" s="56">
        <f t="shared" si="4"/>
        <v>0</v>
      </c>
      <c r="AS22" s="37">
        <v>0</v>
      </c>
      <c r="AT22" s="35" t="s">
        <v>16</v>
      </c>
      <c r="AU22" s="10">
        <v>31</v>
      </c>
      <c r="AV22" s="55">
        <f t="shared" si="5"/>
        <v>4.626865671641791</v>
      </c>
      <c r="AW22" s="37">
        <v>25</v>
      </c>
      <c r="AX22" s="10">
        <v>2</v>
      </c>
      <c r="AY22" s="27">
        <v>1</v>
      </c>
      <c r="AZ22" s="25">
        <f t="shared" si="6"/>
        <v>50</v>
      </c>
      <c r="BA22" s="39">
        <v>10</v>
      </c>
      <c r="BB22" s="10">
        <v>16612</v>
      </c>
      <c r="BC22" s="28">
        <f t="shared" si="7"/>
        <v>24.79402985074627</v>
      </c>
      <c r="BD22" s="25">
        <v>0</v>
      </c>
      <c r="BE22" s="30">
        <f t="shared" si="8"/>
        <v>0</v>
      </c>
      <c r="BF22" s="37">
        <v>0</v>
      </c>
      <c r="BG22" s="33" t="s">
        <v>16</v>
      </c>
      <c r="BH22" s="10">
        <v>32</v>
      </c>
      <c r="BI22" s="10">
        <v>27</v>
      </c>
      <c r="BJ22" s="18">
        <v>2</v>
      </c>
      <c r="BK22" s="37">
        <f t="shared" si="15"/>
        <v>-2</v>
      </c>
      <c r="BL22" s="23">
        <v>12</v>
      </c>
      <c r="BM22" s="23">
        <v>23</v>
      </c>
      <c r="BN22" s="14">
        <f t="shared" si="16"/>
        <v>191.66666666666666</v>
      </c>
      <c r="BO22" s="39">
        <v>1</v>
      </c>
      <c r="BP22" s="35" t="s">
        <v>16</v>
      </c>
      <c r="BQ22" s="43">
        <f t="shared" si="17"/>
        <v>88</v>
      </c>
      <c r="BR22" s="1" t="s">
        <v>9</v>
      </c>
      <c r="BS22" s="29">
        <v>116</v>
      </c>
      <c r="BT22" s="29"/>
    </row>
    <row r="23" spans="1:72" ht="12.75">
      <c r="A23" s="9">
        <v>15</v>
      </c>
      <c r="B23" s="35" t="s">
        <v>17</v>
      </c>
      <c r="C23" s="10">
        <v>296</v>
      </c>
      <c r="D23" s="10">
        <v>848</v>
      </c>
      <c r="E23" s="30">
        <v>716</v>
      </c>
      <c r="F23" s="30">
        <v>158.6</v>
      </c>
      <c r="G23" s="30">
        <f t="shared" si="0"/>
        <v>22.150837988826815</v>
      </c>
      <c r="H23" s="37">
        <v>0</v>
      </c>
      <c r="I23" s="30">
        <v>183</v>
      </c>
      <c r="J23" s="30">
        <v>1.9</v>
      </c>
      <c r="K23" s="30">
        <f t="shared" si="1"/>
        <v>1.0382513661202184</v>
      </c>
      <c r="L23" s="37">
        <v>0</v>
      </c>
      <c r="M23" s="30">
        <v>984</v>
      </c>
      <c r="N23" s="30">
        <v>181.1</v>
      </c>
      <c r="O23" s="30">
        <f t="shared" si="9"/>
        <v>213.56132075471697</v>
      </c>
      <c r="P23" s="37">
        <v>11</v>
      </c>
      <c r="Q23" s="1" t="s">
        <v>17</v>
      </c>
      <c r="R23" s="10">
        <v>254.5</v>
      </c>
      <c r="S23" s="30">
        <v>254.5</v>
      </c>
      <c r="T23" s="30">
        <f t="shared" si="10"/>
        <v>300.1179245283019</v>
      </c>
      <c r="U23" s="37">
        <v>9</v>
      </c>
      <c r="V23" s="10">
        <v>500</v>
      </c>
      <c r="W23" s="10">
        <v>332500</v>
      </c>
      <c r="X23" s="10">
        <v>254500</v>
      </c>
      <c r="Y23" s="52">
        <f t="shared" si="2"/>
        <v>76.54135338345864</v>
      </c>
      <c r="Z23" s="10"/>
      <c r="AA23" s="52">
        <f t="shared" si="11"/>
        <v>0</v>
      </c>
      <c r="AB23" s="37">
        <v>0</v>
      </c>
      <c r="AC23" s="17">
        <v>159</v>
      </c>
      <c r="AD23" s="54">
        <f t="shared" si="12"/>
        <v>53.71621621621622</v>
      </c>
      <c r="AE23" s="37">
        <v>7</v>
      </c>
      <c r="AF23" s="33" t="s">
        <v>17</v>
      </c>
      <c r="AG23" s="10">
        <v>40</v>
      </c>
      <c r="AH23" s="30">
        <f t="shared" si="13"/>
        <v>13.513513513513514</v>
      </c>
      <c r="AI23" s="37">
        <v>5</v>
      </c>
      <c r="AJ23" s="10">
        <v>173</v>
      </c>
      <c r="AK23" s="14">
        <f t="shared" si="14"/>
        <v>58.445945945945944</v>
      </c>
      <c r="AL23" s="37">
        <v>5</v>
      </c>
      <c r="AM23" s="14">
        <v>9</v>
      </c>
      <c r="AN23" s="14">
        <v>9</v>
      </c>
      <c r="AO23" s="14">
        <f t="shared" si="3"/>
        <v>100</v>
      </c>
      <c r="AP23" s="39">
        <v>5</v>
      </c>
      <c r="AQ23" s="56">
        <v>0</v>
      </c>
      <c r="AR23" s="56">
        <f t="shared" si="4"/>
        <v>0</v>
      </c>
      <c r="AS23" s="37">
        <v>0</v>
      </c>
      <c r="AT23" s="35" t="s">
        <v>17</v>
      </c>
      <c r="AU23" s="10">
        <v>16</v>
      </c>
      <c r="AV23" s="55">
        <f t="shared" si="5"/>
        <v>1.8867924528301887</v>
      </c>
      <c r="AW23" s="37">
        <v>12</v>
      </c>
      <c r="AX23" s="10">
        <v>3</v>
      </c>
      <c r="AY23" s="27">
        <v>3</v>
      </c>
      <c r="AZ23" s="25">
        <f t="shared" si="6"/>
        <v>100</v>
      </c>
      <c r="BA23" s="39">
        <v>20</v>
      </c>
      <c r="BB23" s="10">
        <v>19800</v>
      </c>
      <c r="BC23" s="28">
        <f t="shared" si="7"/>
        <v>23.349056603773583</v>
      </c>
      <c r="BD23" s="25">
        <v>164</v>
      </c>
      <c r="BE23" s="30">
        <f t="shared" si="8"/>
        <v>0.19339622641509435</v>
      </c>
      <c r="BF23" s="37">
        <v>27</v>
      </c>
      <c r="BG23" s="33" t="s">
        <v>17</v>
      </c>
      <c r="BH23" s="10">
        <v>36</v>
      </c>
      <c r="BI23" s="10">
        <v>28</v>
      </c>
      <c r="BJ23" s="18">
        <v>7</v>
      </c>
      <c r="BK23" s="37">
        <f t="shared" si="15"/>
        <v>-7</v>
      </c>
      <c r="BL23" s="23">
        <v>12</v>
      </c>
      <c r="BM23" s="23">
        <v>13</v>
      </c>
      <c r="BN23" s="14">
        <f t="shared" si="16"/>
        <v>108.33333333333333</v>
      </c>
      <c r="BO23" s="39">
        <v>1</v>
      </c>
      <c r="BP23" s="35" t="s">
        <v>17</v>
      </c>
      <c r="BQ23" s="43">
        <f t="shared" si="17"/>
        <v>95</v>
      </c>
      <c r="BR23" s="1" t="s">
        <v>5</v>
      </c>
      <c r="BS23" s="29">
        <v>115</v>
      </c>
      <c r="BT23" s="29"/>
    </row>
    <row r="24" spans="1:72" ht="12.75">
      <c r="A24" s="9">
        <v>16</v>
      </c>
      <c r="B24" s="35" t="s">
        <v>18</v>
      </c>
      <c r="C24" s="10">
        <v>259</v>
      </c>
      <c r="D24" s="10">
        <v>649</v>
      </c>
      <c r="E24" s="30">
        <v>657</v>
      </c>
      <c r="F24" s="30">
        <v>241.9</v>
      </c>
      <c r="G24" s="30">
        <f t="shared" si="0"/>
        <v>36.818873668188736</v>
      </c>
      <c r="H24" s="37">
        <v>0</v>
      </c>
      <c r="I24" s="30">
        <v>79</v>
      </c>
      <c r="J24" s="30">
        <v>4.6</v>
      </c>
      <c r="K24" s="30">
        <f t="shared" si="1"/>
        <v>5.822784810126582</v>
      </c>
      <c r="L24" s="37">
        <v>0</v>
      </c>
      <c r="M24" s="30">
        <v>1027.2</v>
      </c>
      <c r="N24" s="30">
        <v>342.5</v>
      </c>
      <c r="O24" s="30">
        <f t="shared" si="9"/>
        <v>527.7349768875192</v>
      </c>
      <c r="P24" s="37">
        <v>25</v>
      </c>
      <c r="Q24" s="1" t="s">
        <v>18</v>
      </c>
      <c r="R24" s="10">
        <v>220.5</v>
      </c>
      <c r="S24" s="30">
        <v>220.5</v>
      </c>
      <c r="T24" s="30">
        <f t="shared" si="10"/>
        <v>339.75346687211095</v>
      </c>
      <c r="U24" s="37">
        <v>13</v>
      </c>
      <c r="V24" s="10">
        <v>500</v>
      </c>
      <c r="W24" s="10">
        <v>304500</v>
      </c>
      <c r="X24" s="10">
        <v>217500</v>
      </c>
      <c r="Y24" s="52">
        <f t="shared" si="2"/>
        <v>71.42857142857143</v>
      </c>
      <c r="Z24" s="10"/>
      <c r="AA24" s="52">
        <f t="shared" si="11"/>
        <v>0</v>
      </c>
      <c r="AB24" s="37">
        <v>0</v>
      </c>
      <c r="AC24" s="17">
        <v>304</v>
      </c>
      <c r="AD24" s="54">
        <f t="shared" si="12"/>
        <v>117.37451737451738</v>
      </c>
      <c r="AE24" s="37">
        <v>21</v>
      </c>
      <c r="AF24" s="33" t="s">
        <v>18</v>
      </c>
      <c r="AG24" s="10">
        <v>189</v>
      </c>
      <c r="AH24" s="30">
        <f t="shared" si="13"/>
        <v>72.97297297297297</v>
      </c>
      <c r="AI24" s="37">
        <v>26</v>
      </c>
      <c r="AJ24" s="10">
        <v>355</v>
      </c>
      <c r="AK24" s="14">
        <f t="shared" si="14"/>
        <v>137.06563706563705</v>
      </c>
      <c r="AL24" s="37">
        <v>22</v>
      </c>
      <c r="AM24" s="14">
        <v>3</v>
      </c>
      <c r="AN24" s="14">
        <v>3</v>
      </c>
      <c r="AO24" s="14">
        <f t="shared" si="3"/>
        <v>100</v>
      </c>
      <c r="AP24" s="39">
        <v>5</v>
      </c>
      <c r="AQ24" s="56">
        <v>0</v>
      </c>
      <c r="AR24" s="56">
        <f t="shared" si="4"/>
        <v>0</v>
      </c>
      <c r="AS24" s="37">
        <v>0</v>
      </c>
      <c r="AT24" s="35" t="s">
        <v>18</v>
      </c>
      <c r="AU24" s="10">
        <v>21</v>
      </c>
      <c r="AV24" s="55">
        <f t="shared" si="5"/>
        <v>3.2357473035439135</v>
      </c>
      <c r="AW24" s="37">
        <v>19</v>
      </c>
      <c r="AX24" s="10">
        <v>3</v>
      </c>
      <c r="AY24" s="27">
        <v>4</v>
      </c>
      <c r="AZ24" s="25">
        <f t="shared" si="6"/>
        <v>133.33333333333334</v>
      </c>
      <c r="BA24" s="39">
        <v>30</v>
      </c>
      <c r="BB24" s="10">
        <v>19800</v>
      </c>
      <c r="BC24" s="28">
        <f t="shared" si="7"/>
        <v>30.508474576271187</v>
      </c>
      <c r="BD24" s="25">
        <v>75</v>
      </c>
      <c r="BE24" s="30">
        <f t="shared" si="8"/>
        <v>0.11556240369799692</v>
      </c>
      <c r="BF24" s="37">
        <v>26</v>
      </c>
      <c r="BG24" s="33" t="s">
        <v>18</v>
      </c>
      <c r="BH24" s="10">
        <v>34</v>
      </c>
      <c r="BI24" s="10">
        <v>30</v>
      </c>
      <c r="BJ24" s="18">
        <v>2</v>
      </c>
      <c r="BK24" s="37">
        <f t="shared" si="15"/>
        <v>-2</v>
      </c>
      <c r="BL24" s="23">
        <v>12</v>
      </c>
      <c r="BM24" s="23">
        <v>15</v>
      </c>
      <c r="BN24" s="14">
        <f t="shared" si="16"/>
        <v>125</v>
      </c>
      <c r="BO24" s="39">
        <v>1</v>
      </c>
      <c r="BP24" s="35" t="s">
        <v>18</v>
      </c>
      <c r="BQ24" s="43">
        <f t="shared" si="17"/>
        <v>186</v>
      </c>
      <c r="BR24" s="35" t="s">
        <v>19</v>
      </c>
      <c r="BS24" s="29">
        <v>115</v>
      </c>
      <c r="BT24" s="29"/>
    </row>
    <row r="25" spans="1:72" ht="12.75">
      <c r="A25" s="9">
        <v>17</v>
      </c>
      <c r="B25" s="35" t="s">
        <v>19</v>
      </c>
      <c r="C25" s="10">
        <v>571</v>
      </c>
      <c r="D25" s="10">
        <v>1438</v>
      </c>
      <c r="E25" s="30">
        <v>651</v>
      </c>
      <c r="F25" s="30">
        <v>149.1</v>
      </c>
      <c r="G25" s="30">
        <f t="shared" si="0"/>
        <v>22.903225806451612</v>
      </c>
      <c r="H25" s="37">
        <v>0</v>
      </c>
      <c r="I25" s="28">
        <v>270</v>
      </c>
      <c r="J25" s="30">
        <v>17.9</v>
      </c>
      <c r="K25" s="30">
        <f t="shared" si="1"/>
        <v>6.62962962962963</v>
      </c>
      <c r="L25" s="37">
        <v>0</v>
      </c>
      <c r="M25" s="30">
        <v>1200.5</v>
      </c>
      <c r="N25" s="30">
        <v>245.6</v>
      </c>
      <c r="O25" s="30">
        <f t="shared" si="9"/>
        <v>170.79276773296246</v>
      </c>
      <c r="P25" s="37">
        <v>7</v>
      </c>
      <c r="Q25" s="1" t="s">
        <v>19</v>
      </c>
      <c r="R25" s="10">
        <v>400.5</v>
      </c>
      <c r="S25" s="30">
        <v>400.5</v>
      </c>
      <c r="T25" s="30">
        <f t="shared" si="10"/>
        <v>278.5118219749652</v>
      </c>
      <c r="U25" s="37">
        <v>6</v>
      </c>
      <c r="V25" s="10">
        <v>500</v>
      </c>
      <c r="W25" s="10">
        <v>506500</v>
      </c>
      <c r="X25" s="10">
        <v>400500</v>
      </c>
      <c r="Y25" s="52">
        <f t="shared" si="2"/>
        <v>79.0720631786772</v>
      </c>
      <c r="Z25" s="10"/>
      <c r="AA25" s="52">
        <f t="shared" si="11"/>
        <v>0</v>
      </c>
      <c r="AB25" s="37">
        <v>0</v>
      </c>
      <c r="AC25" s="17">
        <v>419</v>
      </c>
      <c r="AD25" s="54">
        <f t="shared" si="12"/>
        <v>73.38003502626971</v>
      </c>
      <c r="AE25" s="37">
        <v>11</v>
      </c>
      <c r="AF25" s="33" t="s">
        <v>19</v>
      </c>
      <c r="AG25" s="10">
        <v>74</v>
      </c>
      <c r="AH25" s="30">
        <f t="shared" si="13"/>
        <v>12.95971978984238</v>
      </c>
      <c r="AI25" s="37">
        <v>4</v>
      </c>
      <c r="AJ25" s="10">
        <v>443</v>
      </c>
      <c r="AK25" s="14">
        <f t="shared" si="14"/>
        <v>77.5831873905429</v>
      </c>
      <c r="AL25" s="37">
        <v>10</v>
      </c>
      <c r="AM25" s="14">
        <v>8</v>
      </c>
      <c r="AN25" s="14">
        <v>8</v>
      </c>
      <c r="AO25" s="14">
        <f t="shared" si="3"/>
        <v>100</v>
      </c>
      <c r="AP25" s="39">
        <v>5</v>
      </c>
      <c r="AQ25" s="56">
        <v>0</v>
      </c>
      <c r="AR25" s="56">
        <f t="shared" si="4"/>
        <v>0</v>
      </c>
      <c r="AS25" s="37">
        <v>0</v>
      </c>
      <c r="AT25" s="35" t="s">
        <v>19</v>
      </c>
      <c r="AU25" s="10">
        <v>49</v>
      </c>
      <c r="AV25" s="55">
        <f t="shared" si="5"/>
        <v>3.4075104311543813</v>
      </c>
      <c r="AW25" s="37">
        <v>21</v>
      </c>
      <c r="AX25" s="10">
        <v>5</v>
      </c>
      <c r="AY25" s="27">
        <v>6</v>
      </c>
      <c r="AZ25" s="25">
        <f t="shared" si="6"/>
        <v>120</v>
      </c>
      <c r="BA25" s="39">
        <v>30</v>
      </c>
      <c r="BB25" s="10">
        <v>45200</v>
      </c>
      <c r="BC25" s="28">
        <f t="shared" si="7"/>
        <v>31.432545201668983</v>
      </c>
      <c r="BD25" s="25">
        <v>447</v>
      </c>
      <c r="BE25" s="30">
        <f t="shared" si="8"/>
        <v>0.31084840055632823</v>
      </c>
      <c r="BF25" s="37">
        <v>28</v>
      </c>
      <c r="BG25" s="33" t="s">
        <v>19</v>
      </c>
      <c r="BH25" s="10">
        <v>46</v>
      </c>
      <c r="BI25" s="10">
        <v>37</v>
      </c>
      <c r="BJ25" s="18">
        <v>8</v>
      </c>
      <c r="BK25" s="37">
        <f t="shared" si="15"/>
        <v>-8</v>
      </c>
      <c r="BL25" s="23">
        <v>12</v>
      </c>
      <c r="BM25" s="23">
        <v>17</v>
      </c>
      <c r="BN25" s="14">
        <f t="shared" si="16"/>
        <v>141.66666666666666</v>
      </c>
      <c r="BO25" s="39">
        <v>1</v>
      </c>
      <c r="BP25" s="35" t="s">
        <v>19</v>
      </c>
      <c r="BQ25" s="43">
        <f t="shared" si="17"/>
        <v>115</v>
      </c>
      <c r="BR25" s="35" t="s">
        <v>22</v>
      </c>
      <c r="BS25" s="29">
        <v>111</v>
      </c>
      <c r="BT25" s="29"/>
    </row>
    <row r="26" spans="1:72" ht="12.75">
      <c r="A26" s="9">
        <v>18</v>
      </c>
      <c r="B26" s="35" t="s">
        <v>20</v>
      </c>
      <c r="C26" s="18">
        <v>252</v>
      </c>
      <c r="D26" s="18">
        <v>431</v>
      </c>
      <c r="E26" s="28">
        <v>423</v>
      </c>
      <c r="F26" s="28">
        <v>25.8</v>
      </c>
      <c r="G26" s="30">
        <f t="shared" si="0"/>
        <v>6.099290780141844</v>
      </c>
      <c r="H26" s="38">
        <v>0</v>
      </c>
      <c r="I26" s="30">
        <v>77</v>
      </c>
      <c r="J26" s="28">
        <v>1</v>
      </c>
      <c r="K26" s="30">
        <f t="shared" si="1"/>
        <v>1.2987012987012987</v>
      </c>
      <c r="L26" s="38">
        <v>0</v>
      </c>
      <c r="M26" s="28">
        <v>747</v>
      </c>
      <c r="N26" s="28">
        <v>382.4</v>
      </c>
      <c r="O26" s="30">
        <f t="shared" si="9"/>
        <v>887.2389791183294</v>
      </c>
      <c r="P26" s="38">
        <v>29</v>
      </c>
      <c r="Q26" s="1" t="s">
        <v>20</v>
      </c>
      <c r="R26" s="18">
        <v>250</v>
      </c>
      <c r="S26" s="28">
        <v>250</v>
      </c>
      <c r="T26" s="30">
        <f t="shared" si="10"/>
        <v>580.046403712297</v>
      </c>
      <c r="U26" s="38">
        <v>28</v>
      </c>
      <c r="V26" s="18">
        <v>500</v>
      </c>
      <c r="W26" s="18">
        <v>258000</v>
      </c>
      <c r="X26" s="18">
        <v>250000</v>
      </c>
      <c r="Y26" s="52">
        <f t="shared" si="2"/>
        <v>96.89922480620154</v>
      </c>
      <c r="Z26" s="18"/>
      <c r="AA26" s="52">
        <f t="shared" si="11"/>
        <v>0</v>
      </c>
      <c r="AB26" s="38">
        <v>0</v>
      </c>
      <c r="AC26" s="24">
        <v>398</v>
      </c>
      <c r="AD26" s="54">
        <f t="shared" si="12"/>
        <v>157.93650793650792</v>
      </c>
      <c r="AE26" s="38">
        <v>24</v>
      </c>
      <c r="AF26" s="33" t="s">
        <v>20</v>
      </c>
      <c r="AG26" s="18">
        <v>163</v>
      </c>
      <c r="AH26" s="30">
        <f t="shared" si="13"/>
        <v>64.68253968253968</v>
      </c>
      <c r="AI26" s="38">
        <v>24</v>
      </c>
      <c r="AJ26" s="18">
        <v>493</v>
      </c>
      <c r="AK26" s="14">
        <f t="shared" si="14"/>
        <v>195.63492063492063</v>
      </c>
      <c r="AL26" s="38">
        <v>28</v>
      </c>
      <c r="AM26" s="14">
        <v>116</v>
      </c>
      <c r="AN26" s="14">
        <v>114</v>
      </c>
      <c r="AO26" s="14">
        <f t="shared" si="3"/>
        <v>98.27586206896552</v>
      </c>
      <c r="AP26" s="39">
        <v>4</v>
      </c>
      <c r="AQ26" s="57">
        <v>0</v>
      </c>
      <c r="AR26" s="56">
        <f t="shared" si="4"/>
        <v>0</v>
      </c>
      <c r="AS26" s="37">
        <v>0</v>
      </c>
      <c r="AT26" s="35" t="s">
        <v>20</v>
      </c>
      <c r="AU26" s="18">
        <v>28</v>
      </c>
      <c r="AV26" s="55">
        <f t="shared" si="5"/>
        <v>6.496519721577726</v>
      </c>
      <c r="AW26" s="38">
        <v>29</v>
      </c>
      <c r="AX26" s="10">
        <v>4</v>
      </c>
      <c r="AY26" s="18">
        <v>4</v>
      </c>
      <c r="AZ26" s="25">
        <f t="shared" si="6"/>
        <v>100</v>
      </c>
      <c r="BA26" s="39">
        <v>20</v>
      </c>
      <c r="BB26" s="18">
        <v>26000</v>
      </c>
      <c r="BC26" s="28">
        <f t="shared" si="7"/>
        <v>60.324825986078885</v>
      </c>
      <c r="BD26" s="25">
        <v>636</v>
      </c>
      <c r="BE26" s="30">
        <f t="shared" si="8"/>
        <v>1.4756380510440836</v>
      </c>
      <c r="BF26" s="38">
        <v>30</v>
      </c>
      <c r="BG26" s="33" t="s">
        <v>20</v>
      </c>
      <c r="BH26" s="18">
        <v>37</v>
      </c>
      <c r="BI26" s="18">
        <v>28</v>
      </c>
      <c r="BJ26" s="18">
        <v>5</v>
      </c>
      <c r="BK26" s="37">
        <f t="shared" si="15"/>
        <v>-5</v>
      </c>
      <c r="BL26" s="23">
        <v>12</v>
      </c>
      <c r="BM26" s="23">
        <v>13</v>
      </c>
      <c r="BN26" s="14">
        <f t="shared" si="16"/>
        <v>108.33333333333333</v>
      </c>
      <c r="BO26" s="39">
        <v>1</v>
      </c>
      <c r="BP26" s="35" t="s">
        <v>20</v>
      </c>
      <c r="BQ26" s="43">
        <f t="shared" si="17"/>
        <v>212</v>
      </c>
      <c r="BR26" s="35" t="s">
        <v>24</v>
      </c>
      <c r="BS26" s="29">
        <v>111</v>
      </c>
      <c r="BT26" s="29"/>
    </row>
    <row r="27" spans="1:72" ht="12.75">
      <c r="A27" s="9">
        <v>19</v>
      </c>
      <c r="B27" s="35" t="s">
        <v>21</v>
      </c>
      <c r="C27" s="10">
        <v>282</v>
      </c>
      <c r="D27" s="10">
        <v>641</v>
      </c>
      <c r="E27" s="30">
        <v>441</v>
      </c>
      <c r="F27" s="30">
        <v>46.6</v>
      </c>
      <c r="G27" s="30">
        <f t="shared" si="0"/>
        <v>10.566893424036282</v>
      </c>
      <c r="H27" s="37">
        <v>0</v>
      </c>
      <c r="I27" s="30">
        <v>64</v>
      </c>
      <c r="J27" s="30">
        <v>0.9</v>
      </c>
      <c r="K27" s="30">
        <f t="shared" si="1"/>
        <v>1.40625</v>
      </c>
      <c r="L27" s="37">
        <v>0</v>
      </c>
      <c r="M27" s="30">
        <v>647.9</v>
      </c>
      <c r="N27" s="30">
        <v>131.5</v>
      </c>
      <c r="O27" s="30">
        <f t="shared" si="9"/>
        <v>205.14820592823713</v>
      </c>
      <c r="P27" s="37">
        <v>9</v>
      </c>
      <c r="Q27" s="1" t="s">
        <v>21</v>
      </c>
      <c r="R27" s="10">
        <v>305</v>
      </c>
      <c r="S27" s="30">
        <v>307.8</v>
      </c>
      <c r="T27" s="30">
        <f t="shared" si="10"/>
        <v>480.1872074882996</v>
      </c>
      <c r="U27" s="37">
        <v>24</v>
      </c>
      <c r="V27" s="10">
        <v>500</v>
      </c>
      <c r="W27" s="10">
        <v>304500</v>
      </c>
      <c r="X27" s="10">
        <v>305000</v>
      </c>
      <c r="Y27" s="52">
        <f t="shared" si="2"/>
        <v>100.16420361247947</v>
      </c>
      <c r="Z27" s="10"/>
      <c r="AA27" s="52">
        <f t="shared" si="11"/>
        <v>0</v>
      </c>
      <c r="AB27" s="37">
        <v>30</v>
      </c>
      <c r="AC27" s="17">
        <v>386</v>
      </c>
      <c r="AD27" s="54">
        <f t="shared" si="12"/>
        <v>136.8794326241135</v>
      </c>
      <c r="AE27" s="37">
        <v>23</v>
      </c>
      <c r="AF27" s="33" t="s">
        <v>21</v>
      </c>
      <c r="AG27" s="10">
        <v>134</v>
      </c>
      <c r="AH27" s="30">
        <f t="shared" si="13"/>
        <v>47.5177304964539</v>
      </c>
      <c r="AI27" s="37">
        <v>19</v>
      </c>
      <c r="AJ27" s="10">
        <v>415</v>
      </c>
      <c r="AK27" s="14">
        <f t="shared" si="14"/>
        <v>147.16312056737587</v>
      </c>
      <c r="AL27" s="37">
        <v>23</v>
      </c>
      <c r="AM27" s="14">
        <v>24</v>
      </c>
      <c r="AN27" s="14">
        <v>11</v>
      </c>
      <c r="AO27" s="14">
        <f t="shared" si="3"/>
        <v>45.833333333333336</v>
      </c>
      <c r="AP27" s="39">
        <v>0</v>
      </c>
      <c r="AQ27" s="56">
        <v>0</v>
      </c>
      <c r="AR27" s="56">
        <f t="shared" si="4"/>
        <v>0</v>
      </c>
      <c r="AS27" s="37">
        <v>0</v>
      </c>
      <c r="AT27" s="35" t="s">
        <v>21</v>
      </c>
      <c r="AU27" s="10">
        <v>32</v>
      </c>
      <c r="AV27" s="55">
        <f t="shared" si="5"/>
        <v>4.99219968798752</v>
      </c>
      <c r="AW27" s="37">
        <v>27</v>
      </c>
      <c r="AX27" s="10">
        <v>4</v>
      </c>
      <c r="AY27" s="27">
        <v>3</v>
      </c>
      <c r="AZ27" s="25">
        <f t="shared" si="6"/>
        <v>75</v>
      </c>
      <c r="BA27" s="39">
        <v>10</v>
      </c>
      <c r="BB27" s="10">
        <v>18600</v>
      </c>
      <c r="BC27" s="28">
        <f t="shared" si="7"/>
        <v>29.017160686427456</v>
      </c>
      <c r="BD27" s="25">
        <v>0</v>
      </c>
      <c r="BE27" s="30">
        <f t="shared" si="8"/>
        <v>0</v>
      </c>
      <c r="BF27" s="37">
        <v>0</v>
      </c>
      <c r="BG27" s="33" t="s">
        <v>21</v>
      </c>
      <c r="BH27" s="10">
        <v>36</v>
      </c>
      <c r="BI27" s="10">
        <v>31</v>
      </c>
      <c r="BJ27" s="18">
        <v>1</v>
      </c>
      <c r="BK27" s="37">
        <f t="shared" si="15"/>
        <v>-1</v>
      </c>
      <c r="BL27" s="23">
        <v>12</v>
      </c>
      <c r="BM27" s="23">
        <v>19</v>
      </c>
      <c r="BN27" s="14">
        <f t="shared" si="16"/>
        <v>158.33333333333334</v>
      </c>
      <c r="BO27" s="39">
        <v>1</v>
      </c>
      <c r="BP27" s="35" t="s">
        <v>21</v>
      </c>
      <c r="BQ27" s="43">
        <f t="shared" si="17"/>
        <v>165</v>
      </c>
      <c r="BR27" s="1" t="s">
        <v>6</v>
      </c>
      <c r="BS27" s="29">
        <v>103</v>
      </c>
      <c r="BT27" s="29"/>
    </row>
    <row r="28" spans="1:72" ht="12.75">
      <c r="A28" s="9">
        <v>20</v>
      </c>
      <c r="B28" s="35" t="s">
        <v>22</v>
      </c>
      <c r="C28" s="10">
        <v>87</v>
      </c>
      <c r="D28" s="10">
        <v>216</v>
      </c>
      <c r="E28" s="30">
        <v>223</v>
      </c>
      <c r="F28" s="30">
        <v>131.6</v>
      </c>
      <c r="G28" s="30">
        <f t="shared" si="0"/>
        <v>59.0134529147982</v>
      </c>
      <c r="H28" s="37">
        <v>0</v>
      </c>
      <c r="I28" s="30">
        <v>36</v>
      </c>
      <c r="J28" s="30">
        <v>0</v>
      </c>
      <c r="K28" s="30">
        <f t="shared" si="1"/>
        <v>0</v>
      </c>
      <c r="L28" s="37">
        <v>0</v>
      </c>
      <c r="M28" s="30">
        <v>363</v>
      </c>
      <c r="N28" s="30">
        <v>133.9</v>
      </c>
      <c r="O28" s="30">
        <f t="shared" si="9"/>
        <v>619.9074074074075</v>
      </c>
      <c r="P28" s="37">
        <v>28</v>
      </c>
      <c r="Q28" s="6" t="s">
        <v>22</v>
      </c>
      <c r="R28" s="10">
        <v>42.8</v>
      </c>
      <c r="S28" s="30">
        <v>42.8</v>
      </c>
      <c r="T28" s="30">
        <f t="shared" si="10"/>
        <v>198.14814814814812</v>
      </c>
      <c r="U28" s="37">
        <v>1</v>
      </c>
      <c r="V28" s="10">
        <v>200</v>
      </c>
      <c r="W28" s="10">
        <v>45200</v>
      </c>
      <c r="X28" s="10">
        <v>42800</v>
      </c>
      <c r="Y28" s="52">
        <f t="shared" si="2"/>
        <v>94.69026548672566</v>
      </c>
      <c r="Z28" s="10"/>
      <c r="AA28" s="52">
        <f t="shared" si="11"/>
        <v>0</v>
      </c>
      <c r="AB28" s="37">
        <v>0</v>
      </c>
      <c r="AC28" s="17">
        <v>76</v>
      </c>
      <c r="AD28" s="54">
        <f t="shared" si="12"/>
        <v>87.35632183908046</v>
      </c>
      <c r="AE28" s="37">
        <v>15</v>
      </c>
      <c r="AF28" s="34" t="s">
        <v>22</v>
      </c>
      <c r="AG28" s="10">
        <v>22</v>
      </c>
      <c r="AH28" s="30">
        <f t="shared" si="13"/>
        <v>25.287356321839084</v>
      </c>
      <c r="AI28" s="37">
        <v>11</v>
      </c>
      <c r="AJ28" s="10">
        <v>78</v>
      </c>
      <c r="AK28" s="14">
        <f t="shared" si="14"/>
        <v>89.65517241379311</v>
      </c>
      <c r="AL28" s="37">
        <v>12</v>
      </c>
      <c r="AM28" s="14">
        <v>3</v>
      </c>
      <c r="AN28" s="14">
        <v>2</v>
      </c>
      <c r="AO28" s="14">
        <f t="shared" si="3"/>
        <v>66.66666666666667</v>
      </c>
      <c r="AP28" s="39">
        <v>1</v>
      </c>
      <c r="AQ28" s="56">
        <v>0</v>
      </c>
      <c r="AR28" s="56">
        <f t="shared" si="4"/>
        <v>0</v>
      </c>
      <c r="AS28" s="37">
        <v>0</v>
      </c>
      <c r="AT28" s="35" t="s">
        <v>22</v>
      </c>
      <c r="AU28" s="10">
        <v>8</v>
      </c>
      <c r="AV28" s="55">
        <f t="shared" si="5"/>
        <v>3.7037037037037033</v>
      </c>
      <c r="AW28" s="37">
        <v>22</v>
      </c>
      <c r="AX28" s="10">
        <v>1</v>
      </c>
      <c r="AY28" s="27">
        <v>1</v>
      </c>
      <c r="AZ28" s="25">
        <f t="shared" si="6"/>
        <v>100</v>
      </c>
      <c r="BA28" s="39">
        <v>20</v>
      </c>
      <c r="BB28" s="10">
        <v>7276</v>
      </c>
      <c r="BC28" s="28">
        <f t="shared" si="7"/>
        <v>33.68518518518518</v>
      </c>
      <c r="BD28" s="25">
        <v>0</v>
      </c>
      <c r="BE28" s="30">
        <f t="shared" si="8"/>
        <v>0</v>
      </c>
      <c r="BF28" s="37">
        <v>0</v>
      </c>
      <c r="BG28" s="34" t="s">
        <v>22</v>
      </c>
      <c r="BH28" s="10">
        <v>32</v>
      </c>
      <c r="BI28" s="10">
        <v>30</v>
      </c>
      <c r="BJ28" s="18">
        <v>0</v>
      </c>
      <c r="BK28" s="37">
        <f t="shared" si="15"/>
        <v>0</v>
      </c>
      <c r="BL28" s="23">
        <v>12</v>
      </c>
      <c r="BM28" s="23">
        <v>17</v>
      </c>
      <c r="BN28" s="14">
        <f t="shared" si="16"/>
        <v>141.66666666666666</v>
      </c>
      <c r="BO28" s="39">
        <v>1</v>
      </c>
      <c r="BP28" s="35" t="s">
        <v>22</v>
      </c>
      <c r="BQ28" s="43">
        <f t="shared" si="17"/>
        <v>111</v>
      </c>
      <c r="BR28" s="35" t="s">
        <v>25</v>
      </c>
      <c r="BS28" s="29">
        <v>99</v>
      </c>
      <c r="BT28" s="29"/>
    </row>
    <row r="29" spans="1:72" ht="12.75">
      <c r="A29" s="9">
        <v>21</v>
      </c>
      <c r="B29" s="35" t="s">
        <v>23</v>
      </c>
      <c r="C29" s="10">
        <v>411</v>
      </c>
      <c r="D29" s="10">
        <v>1231</v>
      </c>
      <c r="E29" s="30">
        <v>608</v>
      </c>
      <c r="F29" s="30">
        <v>78.3</v>
      </c>
      <c r="G29" s="30">
        <f t="shared" si="0"/>
        <v>12.878289473684209</v>
      </c>
      <c r="H29" s="37">
        <v>0</v>
      </c>
      <c r="I29" s="30">
        <v>250</v>
      </c>
      <c r="J29" s="30">
        <v>133.8</v>
      </c>
      <c r="K29" s="30">
        <f t="shared" si="1"/>
        <v>53.52</v>
      </c>
      <c r="L29" s="37">
        <v>0</v>
      </c>
      <c r="M29" s="30">
        <v>1095</v>
      </c>
      <c r="N29" s="30">
        <v>235</v>
      </c>
      <c r="O29" s="30">
        <f t="shared" si="9"/>
        <v>190.90170593013812</v>
      </c>
      <c r="P29" s="37">
        <v>8</v>
      </c>
      <c r="Q29" s="1" t="s">
        <v>23</v>
      </c>
      <c r="R29" s="10">
        <v>333</v>
      </c>
      <c r="S29" s="30">
        <v>333</v>
      </c>
      <c r="T29" s="30">
        <f t="shared" si="10"/>
        <v>270.51177904142975</v>
      </c>
      <c r="U29" s="37">
        <v>3</v>
      </c>
      <c r="V29" s="10">
        <v>500</v>
      </c>
      <c r="W29" s="10">
        <v>490000</v>
      </c>
      <c r="X29" s="10">
        <v>333000</v>
      </c>
      <c r="Y29" s="52">
        <f t="shared" si="2"/>
        <v>67.95918367346938</v>
      </c>
      <c r="Z29" s="10"/>
      <c r="AA29" s="52">
        <f t="shared" si="11"/>
        <v>0</v>
      </c>
      <c r="AB29" s="37">
        <v>0</v>
      </c>
      <c r="AC29" s="17">
        <v>166</v>
      </c>
      <c r="AD29" s="54">
        <f t="shared" si="12"/>
        <v>40.38929440389295</v>
      </c>
      <c r="AE29" s="37">
        <v>3</v>
      </c>
      <c r="AF29" s="33" t="s">
        <v>23</v>
      </c>
      <c r="AG29" s="10">
        <v>91</v>
      </c>
      <c r="AH29" s="30">
        <f t="shared" si="13"/>
        <v>22.14111922141119</v>
      </c>
      <c r="AI29" s="37">
        <v>9</v>
      </c>
      <c r="AJ29" s="10">
        <v>233</v>
      </c>
      <c r="AK29" s="14">
        <f t="shared" si="14"/>
        <v>56.69099756690997</v>
      </c>
      <c r="AL29" s="37">
        <v>4</v>
      </c>
      <c r="AM29" s="14">
        <v>2</v>
      </c>
      <c r="AN29" s="14">
        <v>2</v>
      </c>
      <c r="AO29" s="14">
        <f t="shared" si="3"/>
        <v>100</v>
      </c>
      <c r="AP29" s="39">
        <v>5</v>
      </c>
      <c r="AQ29" s="56">
        <v>0</v>
      </c>
      <c r="AR29" s="56">
        <f t="shared" si="4"/>
        <v>0</v>
      </c>
      <c r="AS29" s="37">
        <v>0</v>
      </c>
      <c r="AT29" s="35" t="s">
        <v>23</v>
      </c>
      <c r="AU29" s="10">
        <v>22</v>
      </c>
      <c r="AV29" s="55">
        <f t="shared" si="5"/>
        <v>1.7871649065800164</v>
      </c>
      <c r="AW29" s="37">
        <v>11</v>
      </c>
      <c r="AX29" s="10">
        <v>5</v>
      </c>
      <c r="AY29" s="27">
        <v>5</v>
      </c>
      <c r="AZ29" s="25">
        <f t="shared" si="6"/>
        <v>100</v>
      </c>
      <c r="BA29" s="39">
        <v>20</v>
      </c>
      <c r="BB29" s="10">
        <v>25000</v>
      </c>
      <c r="BC29" s="28">
        <f t="shared" si="7"/>
        <v>20.30869212022746</v>
      </c>
      <c r="BD29" s="25">
        <v>0</v>
      </c>
      <c r="BE29" s="30">
        <f t="shared" si="8"/>
        <v>0</v>
      </c>
      <c r="BF29" s="37">
        <v>0</v>
      </c>
      <c r="BG29" s="33" t="s">
        <v>23</v>
      </c>
      <c r="BH29" s="10">
        <v>39</v>
      </c>
      <c r="BI29" s="10">
        <v>26</v>
      </c>
      <c r="BJ29" s="18">
        <v>10</v>
      </c>
      <c r="BK29" s="37">
        <f t="shared" si="15"/>
        <v>-10</v>
      </c>
      <c r="BL29" s="23">
        <v>12</v>
      </c>
      <c r="BM29" s="23">
        <v>21</v>
      </c>
      <c r="BN29" s="14">
        <f t="shared" si="16"/>
        <v>175</v>
      </c>
      <c r="BO29" s="39">
        <v>1</v>
      </c>
      <c r="BP29" s="35" t="s">
        <v>23</v>
      </c>
      <c r="BQ29" s="43">
        <f t="shared" si="17"/>
        <v>54</v>
      </c>
      <c r="BR29" s="35" t="s">
        <v>14</v>
      </c>
      <c r="BS29" s="29">
        <v>98</v>
      </c>
      <c r="BT29" s="29"/>
    </row>
    <row r="30" spans="1:72" ht="12.75">
      <c r="A30" s="9">
        <v>22</v>
      </c>
      <c r="B30" s="35" t="s">
        <v>24</v>
      </c>
      <c r="C30" s="10">
        <v>190</v>
      </c>
      <c r="D30" s="10">
        <v>566</v>
      </c>
      <c r="E30" s="30">
        <v>345</v>
      </c>
      <c r="F30" s="30">
        <v>25.3</v>
      </c>
      <c r="G30" s="30">
        <f t="shared" si="0"/>
        <v>7.333333333333333</v>
      </c>
      <c r="H30" s="37">
        <v>0</v>
      </c>
      <c r="I30" s="30">
        <v>47</v>
      </c>
      <c r="J30" s="30">
        <v>3.1</v>
      </c>
      <c r="K30" s="30">
        <f t="shared" si="1"/>
        <v>6.595744680851063</v>
      </c>
      <c r="L30" s="37">
        <v>0</v>
      </c>
      <c r="M30" s="30">
        <v>591.7</v>
      </c>
      <c r="N30" s="30">
        <v>215.8</v>
      </c>
      <c r="O30" s="30">
        <f t="shared" si="9"/>
        <v>381.2720848056537</v>
      </c>
      <c r="P30" s="37">
        <v>17</v>
      </c>
      <c r="Q30" s="1" t="s">
        <v>24</v>
      </c>
      <c r="R30" s="10">
        <v>190</v>
      </c>
      <c r="S30" s="30">
        <v>190</v>
      </c>
      <c r="T30" s="30">
        <f t="shared" si="10"/>
        <v>335.68904593639576</v>
      </c>
      <c r="U30" s="37">
        <v>12</v>
      </c>
      <c r="V30" s="10">
        <v>500</v>
      </c>
      <c r="W30" s="10">
        <v>208000</v>
      </c>
      <c r="X30" s="10">
        <v>190000</v>
      </c>
      <c r="Y30" s="52">
        <f t="shared" si="2"/>
        <v>91.34615384615384</v>
      </c>
      <c r="Z30" s="10"/>
      <c r="AA30" s="52">
        <f t="shared" si="11"/>
        <v>0</v>
      </c>
      <c r="AB30" s="37">
        <v>0</v>
      </c>
      <c r="AC30" s="17">
        <v>331</v>
      </c>
      <c r="AD30" s="54">
        <f t="shared" si="12"/>
        <v>174.21052631578948</v>
      </c>
      <c r="AE30" s="37">
        <v>25</v>
      </c>
      <c r="AF30" s="33" t="s">
        <v>24</v>
      </c>
      <c r="AG30" s="10">
        <v>147</v>
      </c>
      <c r="AH30" s="30">
        <f t="shared" si="13"/>
        <v>77.36842105263158</v>
      </c>
      <c r="AI30" s="37">
        <v>27</v>
      </c>
      <c r="AJ30" s="10">
        <v>331</v>
      </c>
      <c r="AK30" s="14">
        <f t="shared" si="14"/>
        <v>174.21052631578948</v>
      </c>
      <c r="AL30" s="37">
        <v>24</v>
      </c>
      <c r="AM30" s="14">
        <v>14</v>
      </c>
      <c r="AN30" s="14">
        <v>14</v>
      </c>
      <c r="AO30" s="14">
        <f t="shared" si="3"/>
        <v>100</v>
      </c>
      <c r="AP30" s="39">
        <v>5</v>
      </c>
      <c r="AQ30" s="56">
        <v>0</v>
      </c>
      <c r="AR30" s="56">
        <f t="shared" si="4"/>
        <v>0</v>
      </c>
      <c r="AS30" s="37">
        <v>0</v>
      </c>
      <c r="AT30" s="35" t="s">
        <v>24</v>
      </c>
      <c r="AU30" s="10">
        <v>7</v>
      </c>
      <c r="AV30" s="55">
        <f t="shared" si="5"/>
        <v>1.2367491166077738</v>
      </c>
      <c r="AW30" s="37">
        <v>8</v>
      </c>
      <c r="AX30" s="10">
        <v>3</v>
      </c>
      <c r="AY30" s="27">
        <v>1</v>
      </c>
      <c r="AZ30" s="25">
        <f t="shared" si="6"/>
        <v>33.333333333333336</v>
      </c>
      <c r="BA30" s="39">
        <v>0</v>
      </c>
      <c r="BB30" s="10">
        <v>17490</v>
      </c>
      <c r="BC30" s="28">
        <f t="shared" si="7"/>
        <v>30.901060070671377</v>
      </c>
      <c r="BD30" s="25">
        <v>0</v>
      </c>
      <c r="BE30" s="30">
        <f t="shared" si="8"/>
        <v>0</v>
      </c>
      <c r="BF30" s="37">
        <v>0</v>
      </c>
      <c r="BG30" s="33" t="s">
        <v>24</v>
      </c>
      <c r="BH30" s="10">
        <v>34</v>
      </c>
      <c r="BI30" s="10">
        <v>25</v>
      </c>
      <c r="BJ30" s="18">
        <v>8</v>
      </c>
      <c r="BK30" s="37">
        <f t="shared" si="15"/>
        <v>-8</v>
      </c>
      <c r="BL30" s="23">
        <v>12</v>
      </c>
      <c r="BM30" s="23">
        <v>13</v>
      </c>
      <c r="BN30" s="14">
        <f t="shared" si="16"/>
        <v>108.33333333333333</v>
      </c>
      <c r="BO30" s="39">
        <v>1</v>
      </c>
      <c r="BP30" s="35" t="s">
        <v>24</v>
      </c>
      <c r="BQ30" s="43">
        <f t="shared" si="17"/>
        <v>111</v>
      </c>
      <c r="BR30" s="35" t="s">
        <v>17</v>
      </c>
      <c r="BS30" s="29">
        <v>95</v>
      </c>
      <c r="BT30" s="29"/>
    </row>
    <row r="31" spans="1:72" ht="12.75">
      <c r="A31" s="9">
        <v>23</v>
      </c>
      <c r="B31" s="35" t="s">
        <v>25</v>
      </c>
      <c r="C31" s="10">
        <v>478</v>
      </c>
      <c r="D31" s="10">
        <v>1186</v>
      </c>
      <c r="E31" s="30">
        <v>1027</v>
      </c>
      <c r="F31" s="30">
        <v>186.5</v>
      </c>
      <c r="G31" s="30">
        <f t="shared" si="0"/>
        <v>18.15968841285297</v>
      </c>
      <c r="H31" s="37">
        <v>0</v>
      </c>
      <c r="I31" s="30">
        <v>222</v>
      </c>
      <c r="J31" s="30">
        <v>17.1</v>
      </c>
      <c r="K31" s="30">
        <f t="shared" si="1"/>
        <v>7.7027027027027035</v>
      </c>
      <c r="L31" s="37">
        <v>0</v>
      </c>
      <c r="M31" s="30">
        <v>1933.3</v>
      </c>
      <c r="N31" s="30">
        <v>463.1</v>
      </c>
      <c r="O31" s="30">
        <f t="shared" si="9"/>
        <v>390.4721753794267</v>
      </c>
      <c r="P31" s="37">
        <v>19</v>
      </c>
      <c r="Q31" s="1" t="s">
        <v>25</v>
      </c>
      <c r="R31" s="10">
        <v>471.5</v>
      </c>
      <c r="S31" s="30">
        <v>473.5</v>
      </c>
      <c r="T31" s="30">
        <f t="shared" si="10"/>
        <v>399.24114671163574</v>
      </c>
      <c r="U31" s="37">
        <v>16</v>
      </c>
      <c r="V31" s="10">
        <v>500</v>
      </c>
      <c r="W31" s="10">
        <v>555500</v>
      </c>
      <c r="X31" s="10">
        <v>471500</v>
      </c>
      <c r="Y31" s="52">
        <f t="shared" si="2"/>
        <v>84.87848784878487</v>
      </c>
      <c r="Z31" s="10"/>
      <c r="AA31" s="52">
        <f t="shared" si="11"/>
        <v>0</v>
      </c>
      <c r="AB31" s="37">
        <v>0</v>
      </c>
      <c r="AC31" s="17">
        <v>335</v>
      </c>
      <c r="AD31" s="54">
        <f t="shared" si="12"/>
        <v>70.0836820083682</v>
      </c>
      <c r="AE31" s="37">
        <v>10</v>
      </c>
      <c r="AF31" s="33" t="s">
        <v>25</v>
      </c>
      <c r="AG31" s="10">
        <v>113</v>
      </c>
      <c r="AH31" s="30">
        <f t="shared" si="13"/>
        <v>23.640167364016737</v>
      </c>
      <c r="AI31" s="37">
        <v>10</v>
      </c>
      <c r="AJ31" s="10">
        <v>415</v>
      </c>
      <c r="AK31" s="14">
        <f t="shared" si="14"/>
        <v>86.82008368200836</v>
      </c>
      <c r="AL31" s="37">
        <v>11</v>
      </c>
      <c r="AM31" s="14">
        <v>158</v>
      </c>
      <c r="AN31" s="14">
        <v>124</v>
      </c>
      <c r="AO31" s="14">
        <f t="shared" si="3"/>
        <v>78.48101265822785</v>
      </c>
      <c r="AP31" s="39">
        <v>2</v>
      </c>
      <c r="AQ31" s="56">
        <v>0</v>
      </c>
      <c r="AR31" s="56">
        <f t="shared" si="4"/>
        <v>0</v>
      </c>
      <c r="AS31" s="37">
        <v>0</v>
      </c>
      <c r="AT31" s="35" t="s">
        <v>25</v>
      </c>
      <c r="AU31" s="10">
        <v>26</v>
      </c>
      <c r="AV31" s="55">
        <f t="shared" si="5"/>
        <v>2.1922428330522767</v>
      </c>
      <c r="AW31" s="37">
        <v>14</v>
      </c>
      <c r="AX31" s="10">
        <v>5</v>
      </c>
      <c r="AY31" s="27">
        <v>8</v>
      </c>
      <c r="AZ31" s="25">
        <f t="shared" si="6"/>
        <v>160</v>
      </c>
      <c r="BA31" s="39">
        <v>30</v>
      </c>
      <c r="BB31" s="10">
        <v>40720</v>
      </c>
      <c r="BC31" s="28">
        <f t="shared" si="7"/>
        <v>34.33389544688027</v>
      </c>
      <c r="BD31" s="25">
        <v>0</v>
      </c>
      <c r="BE31" s="30">
        <f t="shared" si="8"/>
        <v>0</v>
      </c>
      <c r="BF31" s="37">
        <v>0</v>
      </c>
      <c r="BG31" s="33" t="s">
        <v>25</v>
      </c>
      <c r="BH31" s="10">
        <v>41</v>
      </c>
      <c r="BI31" s="10">
        <v>24</v>
      </c>
      <c r="BJ31" s="18">
        <v>14</v>
      </c>
      <c r="BK31" s="37">
        <f t="shared" si="15"/>
        <v>-14</v>
      </c>
      <c r="BL31" s="23">
        <v>12</v>
      </c>
      <c r="BM31" s="23">
        <v>13</v>
      </c>
      <c r="BN31" s="14">
        <f t="shared" si="16"/>
        <v>108.33333333333333</v>
      </c>
      <c r="BO31" s="39">
        <v>1</v>
      </c>
      <c r="BP31" s="35" t="s">
        <v>25</v>
      </c>
      <c r="BQ31" s="43">
        <f t="shared" si="17"/>
        <v>99</v>
      </c>
      <c r="BR31" s="35" t="s">
        <v>26</v>
      </c>
      <c r="BS31" s="29">
        <v>94</v>
      </c>
      <c r="BT31" s="29"/>
    </row>
    <row r="32" spans="1:72" ht="12.75">
      <c r="A32" s="9">
        <v>24</v>
      </c>
      <c r="B32" s="35" t="s">
        <v>26</v>
      </c>
      <c r="C32" s="10">
        <v>288</v>
      </c>
      <c r="D32" s="10">
        <v>628</v>
      </c>
      <c r="E32" s="30">
        <v>460</v>
      </c>
      <c r="F32" s="30">
        <v>50</v>
      </c>
      <c r="G32" s="30">
        <f t="shared" si="0"/>
        <v>10.869565217391305</v>
      </c>
      <c r="H32" s="37">
        <v>0</v>
      </c>
      <c r="I32" s="30">
        <v>65</v>
      </c>
      <c r="J32" s="30">
        <v>0.1</v>
      </c>
      <c r="K32" s="30">
        <f t="shared" si="1"/>
        <v>0.15384615384615385</v>
      </c>
      <c r="L32" s="37">
        <v>0</v>
      </c>
      <c r="M32" s="30">
        <v>771</v>
      </c>
      <c r="N32" s="30">
        <v>257.9</v>
      </c>
      <c r="O32" s="30">
        <f t="shared" si="9"/>
        <v>410.66878980891715</v>
      </c>
      <c r="P32" s="37">
        <v>21</v>
      </c>
      <c r="Q32" s="1" t="s">
        <v>26</v>
      </c>
      <c r="R32" s="10">
        <v>292</v>
      </c>
      <c r="S32" s="30">
        <v>292</v>
      </c>
      <c r="T32" s="30">
        <f t="shared" si="10"/>
        <v>464.96815286624206</v>
      </c>
      <c r="U32" s="37">
        <v>22</v>
      </c>
      <c r="V32" s="10">
        <v>500</v>
      </c>
      <c r="W32" s="10">
        <v>258000</v>
      </c>
      <c r="X32" s="10">
        <v>215500</v>
      </c>
      <c r="Y32" s="52">
        <f t="shared" si="2"/>
        <v>83.52713178294573</v>
      </c>
      <c r="Z32" s="10"/>
      <c r="AA32" s="52">
        <f t="shared" si="11"/>
        <v>0</v>
      </c>
      <c r="AB32" s="37">
        <v>0</v>
      </c>
      <c r="AC32" s="17">
        <v>249</v>
      </c>
      <c r="AD32" s="54">
        <f t="shared" si="12"/>
        <v>86.45833333333334</v>
      </c>
      <c r="AE32" s="37">
        <v>13</v>
      </c>
      <c r="AF32" s="33" t="s">
        <v>26</v>
      </c>
      <c r="AG32" s="10">
        <v>135</v>
      </c>
      <c r="AH32" s="30">
        <f t="shared" si="13"/>
        <v>46.875</v>
      </c>
      <c r="AI32" s="37">
        <v>18</v>
      </c>
      <c r="AJ32" s="10">
        <v>280</v>
      </c>
      <c r="AK32" s="14">
        <f t="shared" si="14"/>
        <v>97.22222222222221</v>
      </c>
      <c r="AL32" s="37">
        <v>13</v>
      </c>
      <c r="AM32" s="14">
        <v>21</v>
      </c>
      <c r="AN32" s="14">
        <v>16</v>
      </c>
      <c r="AO32" s="14">
        <f t="shared" si="3"/>
        <v>76.19047619047619</v>
      </c>
      <c r="AP32" s="39">
        <v>2</v>
      </c>
      <c r="AQ32" s="56">
        <v>0</v>
      </c>
      <c r="AR32" s="56">
        <f t="shared" si="4"/>
        <v>0</v>
      </c>
      <c r="AS32" s="37">
        <v>0</v>
      </c>
      <c r="AT32" s="35" t="s">
        <v>26</v>
      </c>
      <c r="AU32" s="10">
        <v>12</v>
      </c>
      <c r="AV32" s="55">
        <f t="shared" si="5"/>
        <v>1.910828025477707</v>
      </c>
      <c r="AW32" s="37">
        <v>12</v>
      </c>
      <c r="AX32" s="10">
        <v>5</v>
      </c>
      <c r="AY32" s="27">
        <v>2</v>
      </c>
      <c r="AZ32" s="25">
        <f t="shared" si="6"/>
        <v>40</v>
      </c>
      <c r="BA32" s="39">
        <v>0</v>
      </c>
      <c r="BB32" s="10">
        <v>26700</v>
      </c>
      <c r="BC32" s="28">
        <f t="shared" si="7"/>
        <v>42.51592356687898</v>
      </c>
      <c r="BD32" s="25">
        <v>0</v>
      </c>
      <c r="BE32" s="30">
        <f t="shared" si="8"/>
        <v>0</v>
      </c>
      <c r="BF32" s="37">
        <v>0</v>
      </c>
      <c r="BG32" s="33" t="s">
        <v>26</v>
      </c>
      <c r="BH32" s="10">
        <v>34</v>
      </c>
      <c r="BI32" s="10">
        <v>23</v>
      </c>
      <c r="BJ32" s="18">
        <v>8</v>
      </c>
      <c r="BK32" s="37">
        <f t="shared" si="15"/>
        <v>-8</v>
      </c>
      <c r="BL32" s="23">
        <v>12</v>
      </c>
      <c r="BM32" s="23">
        <v>13</v>
      </c>
      <c r="BN32" s="14">
        <f t="shared" si="16"/>
        <v>108.33333333333333</v>
      </c>
      <c r="BO32" s="39">
        <v>1</v>
      </c>
      <c r="BP32" s="35" t="s">
        <v>26</v>
      </c>
      <c r="BQ32" s="43">
        <f t="shared" si="17"/>
        <v>94</v>
      </c>
      <c r="BR32" s="35" t="s">
        <v>29</v>
      </c>
      <c r="BS32" s="29">
        <v>89</v>
      </c>
      <c r="BT32" s="29"/>
    </row>
    <row r="33" spans="1:72" ht="12.75">
      <c r="A33" s="9">
        <v>25</v>
      </c>
      <c r="B33" s="35" t="s">
        <v>27</v>
      </c>
      <c r="C33" s="10">
        <v>180</v>
      </c>
      <c r="D33" s="10">
        <v>480</v>
      </c>
      <c r="E33" s="30">
        <v>253</v>
      </c>
      <c r="F33" s="30">
        <v>40.2</v>
      </c>
      <c r="G33" s="30">
        <f t="shared" si="0"/>
        <v>15.889328063241107</v>
      </c>
      <c r="H33" s="37">
        <v>0</v>
      </c>
      <c r="I33" s="30">
        <v>82</v>
      </c>
      <c r="J33" s="30">
        <v>0.8</v>
      </c>
      <c r="K33" s="30">
        <f t="shared" si="1"/>
        <v>0.975609756097561</v>
      </c>
      <c r="L33" s="37">
        <v>0</v>
      </c>
      <c r="M33" s="30">
        <v>603</v>
      </c>
      <c r="N33" s="30">
        <v>290.7</v>
      </c>
      <c r="O33" s="30">
        <f t="shared" si="9"/>
        <v>605.625</v>
      </c>
      <c r="P33" s="37">
        <v>26</v>
      </c>
      <c r="Q33" s="6" t="s">
        <v>27</v>
      </c>
      <c r="R33" s="10">
        <v>372</v>
      </c>
      <c r="S33" s="30">
        <v>372</v>
      </c>
      <c r="T33" s="30">
        <f t="shared" si="10"/>
        <v>775</v>
      </c>
      <c r="U33" s="37">
        <v>30</v>
      </c>
      <c r="V33" s="10">
        <v>1000</v>
      </c>
      <c r="W33" s="10">
        <v>393000</v>
      </c>
      <c r="X33" s="10">
        <v>372000</v>
      </c>
      <c r="Y33" s="52">
        <f t="shared" si="2"/>
        <v>94.65648854961832</v>
      </c>
      <c r="Z33" s="10"/>
      <c r="AA33" s="52">
        <f t="shared" si="11"/>
        <v>0</v>
      </c>
      <c r="AB33" s="37">
        <v>0</v>
      </c>
      <c r="AC33" s="17">
        <v>314</v>
      </c>
      <c r="AD33" s="54">
        <f t="shared" si="12"/>
        <v>174.44444444444446</v>
      </c>
      <c r="AE33" s="37">
        <v>26</v>
      </c>
      <c r="AF33" s="34" t="s">
        <v>27</v>
      </c>
      <c r="AG33" s="10">
        <v>121</v>
      </c>
      <c r="AH33" s="30">
        <f t="shared" si="13"/>
        <v>67.22222222222223</v>
      </c>
      <c r="AI33" s="37">
        <v>25</v>
      </c>
      <c r="AJ33" s="10">
        <v>326</v>
      </c>
      <c r="AK33" s="14">
        <f t="shared" si="14"/>
        <v>181.11111111111111</v>
      </c>
      <c r="AL33" s="37">
        <v>27</v>
      </c>
      <c r="AM33" s="14">
        <v>20</v>
      </c>
      <c r="AN33" s="14">
        <v>12</v>
      </c>
      <c r="AO33" s="14">
        <f t="shared" si="3"/>
        <v>60</v>
      </c>
      <c r="AP33" s="39">
        <v>1</v>
      </c>
      <c r="AQ33" s="56">
        <v>0</v>
      </c>
      <c r="AR33" s="56">
        <f t="shared" si="4"/>
        <v>0</v>
      </c>
      <c r="AS33" s="37">
        <v>0</v>
      </c>
      <c r="AT33" s="35" t="s">
        <v>27</v>
      </c>
      <c r="AU33" s="10">
        <v>16</v>
      </c>
      <c r="AV33" s="55">
        <f t="shared" si="5"/>
        <v>3.3333333333333335</v>
      </c>
      <c r="AW33" s="37">
        <v>20</v>
      </c>
      <c r="AX33" s="10">
        <v>3</v>
      </c>
      <c r="AY33" s="27">
        <v>1</v>
      </c>
      <c r="AZ33" s="25">
        <f t="shared" si="6"/>
        <v>33.333333333333336</v>
      </c>
      <c r="BA33" s="39">
        <v>0</v>
      </c>
      <c r="BB33" s="10">
        <v>15859</v>
      </c>
      <c r="BC33" s="28">
        <f t="shared" si="7"/>
        <v>33.03958333333333</v>
      </c>
      <c r="BD33" s="25">
        <v>0</v>
      </c>
      <c r="BE33" s="30">
        <f t="shared" si="8"/>
        <v>0</v>
      </c>
      <c r="BF33" s="37">
        <v>0</v>
      </c>
      <c r="BG33" s="34" t="s">
        <v>27</v>
      </c>
      <c r="BH33" s="10">
        <v>33</v>
      </c>
      <c r="BI33" s="10">
        <v>27</v>
      </c>
      <c r="BJ33" s="18">
        <v>0</v>
      </c>
      <c r="BK33" s="37">
        <f t="shared" si="15"/>
        <v>0</v>
      </c>
      <c r="BL33" s="23">
        <v>12</v>
      </c>
      <c r="BM33" s="23">
        <v>24</v>
      </c>
      <c r="BN33" s="14">
        <f t="shared" si="16"/>
        <v>200</v>
      </c>
      <c r="BO33" s="39">
        <v>1</v>
      </c>
      <c r="BP33" s="35" t="s">
        <v>27</v>
      </c>
      <c r="BQ33" s="43">
        <f t="shared" si="17"/>
        <v>156</v>
      </c>
      <c r="BR33" s="35" t="s">
        <v>16</v>
      </c>
      <c r="BS33" s="29">
        <v>88</v>
      </c>
      <c r="BT33" s="29"/>
    </row>
    <row r="34" spans="1:72" ht="12.75">
      <c r="A34" s="9">
        <v>26</v>
      </c>
      <c r="B34" s="35" t="s">
        <v>28</v>
      </c>
      <c r="C34" s="10">
        <v>337</v>
      </c>
      <c r="D34" s="10">
        <v>730</v>
      </c>
      <c r="E34" s="30">
        <v>265</v>
      </c>
      <c r="F34" s="30">
        <v>34.6</v>
      </c>
      <c r="G34" s="30">
        <f t="shared" si="0"/>
        <v>13.056603773584907</v>
      </c>
      <c r="H34" s="37">
        <v>0</v>
      </c>
      <c r="I34" s="30">
        <v>67</v>
      </c>
      <c r="J34" s="30">
        <v>2.1</v>
      </c>
      <c r="K34" s="30">
        <f t="shared" si="1"/>
        <v>3.134328358208956</v>
      </c>
      <c r="L34" s="37">
        <v>0</v>
      </c>
      <c r="M34" s="30">
        <v>655.4</v>
      </c>
      <c r="N34" s="30">
        <v>81.8</v>
      </c>
      <c r="O34" s="30">
        <f t="shared" si="9"/>
        <v>112.05479452054794</v>
      </c>
      <c r="P34" s="37">
        <v>3</v>
      </c>
      <c r="Q34" s="1" t="s">
        <v>28</v>
      </c>
      <c r="R34" s="10">
        <v>234</v>
      </c>
      <c r="S34" s="30">
        <v>234</v>
      </c>
      <c r="T34" s="30">
        <f t="shared" si="10"/>
        <v>320.5479452054795</v>
      </c>
      <c r="U34" s="37">
        <v>11</v>
      </c>
      <c r="V34" s="10">
        <v>500</v>
      </c>
      <c r="W34" s="10">
        <v>341500</v>
      </c>
      <c r="X34" s="10">
        <v>234000</v>
      </c>
      <c r="Y34" s="52">
        <f t="shared" si="2"/>
        <v>68.5212298682284</v>
      </c>
      <c r="Z34" s="10"/>
      <c r="AA34" s="52">
        <f t="shared" si="11"/>
        <v>0</v>
      </c>
      <c r="AB34" s="37">
        <v>0</v>
      </c>
      <c r="AC34" s="17">
        <v>153</v>
      </c>
      <c r="AD34" s="54">
        <f t="shared" si="12"/>
        <v>45.40059347181009</v>
      </c>
      <c r="AE34" s="37">
        <v>4</v>
      </c>
      <c r="AF34" s="33" t="s">
        <v>28</v>
      </c>
      <c r="AG34" s="10">
        <v>29</v>
      </c>
      <c r="AH34" s="30">
        <f t="shared" si="13"/>
        <v>8.605341246290802</v>
      </c>
      <c r="AI34" s="37">
        <v>3</v>
      </c>
      <c r="AJ34" s="10">
        <v>199</v>
      </c>
      <c r="AK34" s="14">
        <f t="shared" si="14"/>
        <v>59.05044510385756</v>
      </c>
      <c r="AL34" s="37">
        <v>6</v>
      </c>
      <c r="AM34" s="14">
        <v>5</v>
      </c>
      <c r="AN34" s="14">
        <v>4</v>
      </c>
      <c r="AO34" s="14">
        <f t="shared" si="3"/>
        <v>80</v>
      </c>
      <c r="AP34" s="39">
        <v>3</v>
      </c>
      <c r="AQ34" s="56">
        <v>0</v>
      </c>
      <c r="AR34" s="56">
        <f t="shared" si="4"/>
        <v>0</v>
      </c>
      <c r="AS34" s="37">
        <v>0</v>
      </c>
      <c r="AT34" s="35" t="s">
        <v>28</v>
      </c>
      <c r="AU34" s="10">
        <v>17</v>
      </c>
      <c r="AV34" s="55">
        <f t="shared" si="5"/>
        <v>2.328767123287671</v>
      </c>
      <c r="AW34" s="37">
        <v>15</v>
      </c>
      <c r="AX34" s="10">
        <v>5</v>
      </c>
      <c r="AY34" s="27">
        <v>2</v>
      </c>
      <c r="AZ34" s="25">
        <f t="shared" si="6"/>
        <v>40</v>
      </c>
      <c r="BA34" s="39">
        <v>0</v>
      </c>
      <c r="BB34" s="10">
        <v>18000</v>
      </c>
      <c r="BC34" s="28">
        <f t="shared" si="7"/>
        <v>24.65753424657534</v>
      </c>
      <c r="BD34" s="25">
        <v>0</v>
      </c>
      <c r="BE34" s="30">
        <f t="shared" si="8"/>
        <v>0</v>
      </c>
      <c r="BF34" s="37">
        <v>0</v>
      </c>
      <c r="BG34" s="33" t="s">
        <v>28</v>
      </c>
      <c r="BH34" s="10">
        <v>38</v>
      </c>
      <c r="BI34" s="10">
        <v>25</v>
      </c>
      <c r="BJ34" s="18">
        <v>10</v>
      </c>
      <c r="BK34" s="37">
        <f t="shared" si="15"/>
        <v>-10</v>
      </c>
      <c r="BL34" s="23">
        <v>12</v>
      </c>
      <c r="BM34" s="23">
        <v>13</v>
      </c>
      <c r="BN34" s="14">
        <f t="shared" si="16"/>
        <v>108.33333333333333</v>
      </c>
      <c r="BO34" s="39">
        <v>1</v>
      </c>
      <c r="BP34" s="35" t="s">
        <v>28</v>
      </c>
      <c r="BQ34" s="43">
        <f t="shared" si="17"/>
        <v>36</v>
      </c>
      <c r="BR34" s="1" t="s">
        <v>3</v>
      </c>
      <c r="BS34" s="29">
        <v>84</v>
      </c>
      <c r="BT34" s="29"/>
    </row>
    <row r="35" spans="1:72" ht="12.75">
      <c r="A35" s="9">
        <v>27</v>
      </c>
      <c r="B35" s="35" t="s">
        <v>29</v>
      </c>
      <c r="C35" s="10">
        <v>368</v>
      </c>
      <c r="D35" s="10">
        <v>731</v>
      </c>
      <c r="E35" s="30">
        <v>504</v>
      </c>
      <c r="F35" s="30">
        <v>71.3</v>
      </c>
      <c r="G35" s="30">
        <f t="shared" si="0"/>
        <v>14.146825396825397</v>
      </c>
      <c r="H35" s="37">
        <v>0</v>
      </c>
      <c r="I35" s="30">
        <v>122</v>
      </c>
      <c r="J35" s="30">
        <v>0.5</v>
      </c>
      <c r="K35" s="30">
        <f t="shared" si="1"/>
        <v>0.4098360655737705</v>
      </c>
      <c r="L35" s="37">
        <v>0</v>
      </c>
      <c r="M35" s="30">
        <v>1880</v>
      </c>
      <c r="N35" s="30">
        <v>154.8</v>
      </c>
      <c r="O35" s="30">
        <f t="shared" si="9"/>
        <v>211.76470588235296</v>
      </c>
      <c r="P35" s="37">
        <v>10</v>
      </c>
      <c r="Q35" s="1" t="s">
        <v>29</v>
      </c>
      <c r="R35" s="10">
        <v>351</v>
      </c>
      <c r="S35" s="30">
        <v>351</v>
      </c>
      <c r="T35" s="30">
        <f t="shared" si="10"/>
        <v>480.1641586867305</v>
      </c>
      <c r="U35" s="37">
        <v>23</v>
      </c>
      <c r="V35" s="10">
        <v>500</v>
      </c>
      <c r="W35" s="10">
        <v>351000</v>
      </c>
      <c r="X35" s="10">
        <v>351000</v>
      </c>
      <c r="Y35" s="52">
        <f t="shared" si="2"/>
        <v>100</v>
      </c>
      <c r="Z35" s="10"/>
      <c r="AA35" s="52">
        <f t="shared" si="11"/>
        <v>0</v>
      </c>
      <c r="AB35" s="37">
        <v>30</v>
      </c>
      <c r="AC35" s="17">
        <v>185</v>
      </c>
      <c r="AD35" s="54">
        <f t="shared" si="12"/>
        <v>50.27173913043478</v>
      </c>
      <c r="AE35" s="37">
        <v>5</v>
      </c>
      <c r="AF35" s="33" t="s">
        <v>29</v>
      </c>
      <c r="AG35" s="10">
        <v>57</v>
      </c>
      <c r="AH35" s="30">
        <f t="shared" si="13"/>
        <v>15.489130434782608</v>
      </c>
      <c r="AI35" s="37">
        <v>7</v>
      </c>
      <c r="AJ35" s="10">
        <v>221</v>
      </c>
      <c r="AK35" s="14">
        <f t="shared" si="14"/>
        <v>60.05434782608695</v>
      </c>
      <c r="AL35" s="37">
        <v>7</v>
      </c>
      <c r="AM35" s="14">
        <v>176</v>
      </c>
      <c r="AN35" s="14">
        <v>171</v>
      </c>
      <c r="AO35" s="14">
        <f t="shared" si="3"/>
        <v>97.1590909090909</v>
      </c>
      <c r="AP35" s="39">
        <v>4</v>
      </c>
      <c r="AQ35" s="56">
        <v>0</v>
      </c>
      <c r="AR35" s="56">
        <f t="shared" si="4"/>
        <v>0</v>
      </c>
      <c r="AS35" s="37">
        <v>0</v>
      </c>
      <c r="AT35" s="35" t="s">
        <v>29</v>
      </c>
      <c r="AU35" s="10">
        <v>12</v>
      </c>
      <c r="AV35" s="55">
        <f t="shared" si="5"/>
        <v>1.6415868673050615</v>
      </c>
      <c r="AW35" s="37">
        <v>10</v>
      </c>
      <c r="AX35" s="10">
        <v>4</v>
      </c>
      <c r="AY35" s="27">
        <v>1</v>
      </c>
      <c r="AZ35" s="25">
        <f t="shared" si="6"/>
        <v>25</v>
      </c>
      <c r="BA35" s="39">
        <v>0</v>
      </c>
      <c r="BB35" s="10">
        <v>22140</v>
      </c>
      <c r="BC35" s="28">
        <f t="shared" si="7"/>
        <v>30.287277701778386</v>
      </c>
      <c r="BD35" s="25">
        <v>0</v>
      </c>
      <c r="BE35" s="30">
        <f t="shared" si="8"/>
        <v>0</v>
      </c>
      <c r="BF35" s="37">
        <v>0</v>
      </c>
      <c r="BG35" s="33" t="s">
        <v>29</v>
      </c>
      <c r="BH35" s="10">
        <v>38</v>
      </c>
      <c r="BI35" s="10">
        <v>26</v>
      </c>
      <c r="BJ35" s="18">
        <v>8</v>
      </c>
      <c r="BK35" s="37">
        <f t="shared" si="15"/>
        <v>-8</v>
      </c>
      <c r="BL35" s="23">
        <v>12</v>
      </c>
      <c r="BM35" s="23">
        <v>13</v>
      </c>
      <c r="BN35" s="14">
        <f t="shared" si="16"/>
        <v>108.33333333333333</v>
      </c>
      <c r="BO35" s="39">
        <v>1</v>
      </c>
      <c r="BP35" s="35" t="s">
        <v>29</v>
      </c>
      <c r="BQ35" s="43">
        <f t="shared" si="17"/>
        <v>89</v>
      </c>
      <c r="BR35" s="35" t="s">
        <v>12</v>
      </c>
      <c r="BS35" s="29">
        <v>66</v>
      </c>
      <c r="BT35" s="29"/>
    </row>
    <row r="36" spans="1:72" ht="12.75">
      <c r="A36" s="9">
        <v>28</v>
      </c>
      <c r="B36" s="35" t="s">
        <v>33</v>
      </c>
      <c r="C36" s="10">
        <v>213</v>
      </c>
      <c r="D36" s="10">
        <v>504</v>
      </c>
      <c r="E36" s="30">
        <v>277</v>
      </c>
      <c r="F36" s="30">
        <v>115.5</v>
      </c>
      <c r="G36" s="30">
        <f t="shared" si="0"/>
        <v>41.69675090252707</v>
      </c>
      <c r="H36" s="37">
        <v>0</v>
      </c>
      <c r="I36" s="30">
        <v>54</v>
      </c>
      <c r="J36" s="30">
        <v>3.1</v>
      </c>
      <c r="K36" s="30">
        <f t="shared" si="1"/>
        <v>5.7407407407407405</v>
      </c>
      <c r="L36" s="37">
        <v>0</v>
      </c>
      <c r="M36" s="30">
        <v>408</v>
      </c>
      <c r="N36" s="30">
        <v>152.6</v>
      </c>
      <c r="O36" s="30">
        <f t="shared" si="9"/>
        <v>302.77777777777777</v>
      </c>
      <c r="P36" s="37">
        <v>14</v>
      </c>
      <c r="Q36" s="1" t="s">
        <v>33</v>
      </c>
      <c r="R36" s="10">
        <v>308</v>
      </c>
      <c r="S36" s="30">
        <v>308</v>
      </c>
      <c r="T36" s="30">
        <f t="shared" si="10"/>
        <v>611.1111111111112</v>
      </c>
      <c r="U36" s="37">
        <v>29</v>
      </c>
      <c r="V36" s="10">
        <v>500</v>
      </c>
      <c r="W36" s="10">
        <v>249000</v>
      </c>
      <c r="X36" s="10">
        <v>249000</v>
      </c>
      <c r="Y36" s="52">
        <f t="shared" si="2"/>
        <v>100</v>
      </c>
      <c r="Z36" s="10"/>
      <c r="AA36" s="52">
        <f t="shared" si="11"/>
        <v>0</v>
      </c>
      <c r="AB36" s="37">
        <v>30</v>
      </c>
      <c r="AC36" s="17">
        <v>224</v>
      </c>
      <c r="AD36" s="54">
        <f t="shared" si="12"/>
        <v>105.1643192488263</v>
      </c>
      <c r="AE36" s="37">
        <v>18</v>
      </c>
      <c r="AF36" s="33" t="s">
        <v>33</v>
      </c>
      <c r="AG36" s="10">
        <v>80</v>
      </c>
      <c r="AH36" s="30">
        <f t="shared" si="13"/>
        <v>37.558685446009385</v>
      </c>
      <c r="AI36" s="37">
        <v>13</v>
      </c>
      <c r="AJ36" s="10">
        <v>210</v>
      </c>
      <c r="AK36" s="14">
        <f t="shared" si="14"/>
        <v>98.59154929577466</v>
      </c>
      <c r="AL36" s="37">
        <v>15</v>
      </c>
      <c r="AM36" s="14">
        <v>91</v>
      </c>
      <c r="AN36" s="14">
        <v>86</v>
      </c>
      <c r="AO36" s="14">
        <f t="shared" si="3"/>
        <v>94.50549450549451</v>
      </c>
      <c r="AP36" s="39">
        <v>4</v>
      </c>
      <c r="AQ36" s="56">
        <v>0</v>
      </c>
      <c r="AR36" s="56">
        <f t="shared" si="4"/>
        <v>0</v>
      </c>
      <c r="AS36" s="37">
        <v>0</v>
      </c>
      <c r="AT36" s="35" t="s">
        <v>33</v>
      </c>
      <c r="AU36" s="10">
        <v>13</v>
      </c>
      <c r="AV36" s="55">
        <f t="shared" si="5"/>
        <v>2.579365079365079</v>
      </c>
      <c r="AW36" s="37">
        <v>17</v>
      </c>
      <c r="AX36" s="10">
        <v>4</v>
      </c>
      <c r="AY36" s="27">
        <v>4</v>
      </c>
      <c r="AZ36" s="25">
        <f t="shared" si="6"/>
        <v>100</v>
      </c>
      <c r="BA36" s="39">
        <v>20</v>
      </c>
      <c r="BB36" s="10">
        <v>25000</v>
      </c>
      <c r="BC36" s="28">
        <f t="shared" si="7"/>
        <v>49.6031746031746</v>
      </c>
      <c r="BD36" s="25">
        <v>0</v>
      </c>
      <c r="BE36" s="30">
        <f t="shared" si="8"/>
        <v>0</v>
      </c>
      <c r="BF36" s="37">
        <v>0</v>
      </c>
      <c r="BG36" s="33" t="s">
        <v>33</v>
      </c>
      <c r="BH36" s="10">
        <v>31</v>
      </c>
      <c r="BI36" s="10">
        <v>19</v>
      </c>
      <c r="BJ36" s="18">
        <v>10</v>
      </c>
      <c r="BK36" s="37">
        <f t="shared" si="15"/>
        <v>-10</v>
      </c>
      <c r="BL36" s="23">
        <v>12</v>
      </c>
      <c r="BM36" s="23">
        <v>14</v>
      </c>
      <c r="BN36" s="14">
        <f t="shared" si="16"/>
        <v>116.66666666666667</v>
      </c>
      <c r="BO36" s="39">
        <v>1</v>
      </c>
      <c r="BP36" s="35" t="s">
        <v>33</v>
      </c>
      <c r="BQ36" s="43">
        <f t="shared" si="17"/>
        <v>151</v>
      </c>
      <c r="BR36" s="35" t="s">
        <v>13</v>
      </c>
      <c r="BS36" s="29">
        <v>56</v>
      </c>
      <c r="BT36" s="29"/>
    </row>
    <row r="37" spans="1:72" ht="12.75">
      <c r="A37" s="9">
        <v>29</v>
      </c>
      <c r="B37" s="35" t="s">
        <v>30</v>
      </c>
      <c r="C37" s="10">
        <v>259</v>
      </c>
      <c r="D37" s="10">
        <v>564</v>
      </c>
      <c r="E37" s="30">
        <v>456</v>
      </c>
      <c r="F37" s="30">
        <v>179.6</v>
      </c>
      <c r="G37" s="30">
        <f t="shared" si="0"/>
        <v>39.3859649122807</v>
      </c>
      <c r="H37" s="37">
        <v>0</v>
      </c>
      <c r="I37" s="30">
        <v>65</v>
      </c>
      <c r="J37" s="30">
        <v>2.6</v>
      </c>
      <c r="K37" s="30">
        <f t="shared" si="1"/>
        <v>4</v>
      </c>
      <c r="L37" s="37">
        <v>0</v>
      </c>
      <c r="M37" s="30">
        <v>633</v>
      </c>
      <c r="N37" s="30">
        <v>229.5</v>
      </c>
      <c r="O37" s="30">
        <f t="shared" si="9"/>
        <v>406.9148936170213</v>
      </c>
      <c r="P37" s="37">
        <v>20</v>
      </c>
      <c r="Q37" s="1" t="s">
        <v>30</v>
      </c>
      <c r="R37" s="10">
        <v>280</v>
      </c>
      <c r="S37" s="30">
        <v>280</v>
      </c>
      <c r="T37" s="30">
        <f t="shared" si="10"/>
        <v>496.45390070921985</v>
      </c>
      <c r="U37" s="37">
        <v>25</v>
      </c>
      <c r="V37" s="10">
        <v>500</v>
      </c>
      <c r="W37" s="10">
        <v>287500</v>
      </c>
      <c r="X37" s="10">
        <v>280000</v>
      </c>
      <c r="Y37" s="52">
        <f t="shared" si="2"/>
        <v>97.3913043478261</v>
      </c>
      <c r="Z37" s="10"/>
      <c r="AA37" s="52">
        <f t="shared" si="11"/>
        <v>0</v>
      </c>
      <c r="AB37" s="37">
        <v>0</v>
      </c>
      <c r="AC37" s="17">
        <v>455</v>
      </c>
      <c r="AD37" s="54">
        <f t="shared" si="12"/>
        <v>175.67567567567568</v>
      </c>
      <c r="AE37" s="37">
        <v>27</v>
      </c>
      <c r="AF37" s="33" t="s">
        <v>30</v>
      </c>
      <c r="AG37" s="10">
        <v>204</v>
      </c>
      <c r="AH37" s="30">
        <f t="shared" si="13"/>
        <v>78.76447876447877</v>
      </c>
      <c r="AI37" s="37">
        <v>28</v>
      </c>
      <c r="AJ37" s="10">
        <v>463</v>
      </c>
      <c r="AK37" s="14">
        <f t="shared" si="14"/>
        <v>178.76447876447875</v>
      </c>
      <c r="AL37" s="37">
        <v>26</v>
      </c>
      <c r="AM37" s="14">
        <v>50</v>
      </c>
      <c r="AN37" s="14">
        <v>38</v>
      </c>
      <c r="AO37" s="14">
        <f t="shared" si="3"/>
        <v>76</v>
      </c>
      <c r="AP37" s="39">
        <v>2</v>
      </c>
      <c r="AQ37" s="56">
        <v>0</v>
      </c>
      <c r="AR37" s="56">
        <f t="shared" si="4"/>
        <v>0</v>
      </c>
      <c r="AS37" s="37">
        <v>0</v>
      </c>
      <c r="AT37" s="35" t="s">
        <v>30</v>
      </c>
      <c r="AU37" s="10">
        <v>13</v>
      </c>
      <c r="AV37" s="55">
        <f t="shared" si="5"/>
        <v>2.304964539007092</v>
      </c>
      <c r="AW37" s="37">
        <v>15</v>
      </c>
      <c r="AX37" s="10">
        <v>4</v>
      </c>
      <c r="AY37" s="27">
        <v>3</v>
      </c>
      <c r="AZ37" s="25">
        <f t="shared" si="6"/>
        <v>75</v>
      </c>
      <c r="BA37" s="39">
        <v>0</v>
      </c>
      <c r="BB37" s="10">
        <v>18300</v>
      </c>
      <c r="BC37" s="28">
        <f t="shared" si="7"/>
        <v>32.4468085106383</v>
      </c>
      <c r="BD37" s="25">
        <v>0</v>
      </c>
      <c r="BE37" s="30">
        <f t="shared" si="8"/>
        <v>0</v>
      </c>
      <c r="BF37" s="37">
        <v>0</v>
      </c>
      <c r="BG37" s="33" t="s">
        <v>30</v>
      </c>
      <c r="BH37" s="10">
        <v>35</v>
      </c>
      <c r="BI37" s="10">
        <v>22</v>
      </c>
      <c r="BJ37" s="18">
        <v>11</v>
      </c>
      <c r="BK37" s="37">
        <f t="shared" si="15"/>
        <v>-11</v>
      </c>
      <c r="BL37" s="23">
        <v>12</v>
      </c>
      <c r="BM37" s="23">
        <v>13</v>
      </c>
      <c r="BN37" s="14">
        <f t="shared" si="16"/>
        <v>108.33333333333333</v>
      </c>
      <c r="BO37" s="39">
        <v>1</v>
      </c>
      <c r="BP37" s="35" t="s">
        <v>30</v>
      </c>
      <c r="BQ37" s="43">
        <f t="shared" si="17"/>
        <v>133</v>
      </c>
      <c r="BR37" s="35" t="s">
        <v>23</v>
      </c>
      <c r="BS37" s="29">
        <v>54</v>
      </c>
      <c r="BT37" s="29"/>
    </row>
    <row r="38" spans="1:72" ht="12.75">
      <c r="A38" s="9">
        <v>30</v>
      </c>
      <c r="B38" s="35" t="s">
        <v>31</v>
      </c>
      <c r="C38" s="10">
        <v>53</v>
      </c>
      <c r="D38" s="10">
        <v>186</v>
      </c>
      <c r="E38" s="30">
        <v>35</v>
      </c>
      <c r="F38" s="30">
        <v>7.5</v>
      </c>
      <c r="G38" s="30">
        <f t="shared" si="0"/>
        <v>21.428571428571427</v>
      </c>
      <c r="H38" s="37">
        <v>0</v>
      </c>
      <c r="I38" s="30">
        <v>76</v>
      </c>
      <c r="J38" s="30">
        <v>13.5</v>
      </c>
      <c r="K38" s="30">
        <f t="shared" si="1"/>
        <v>17.763157894736842</v>
      </c>
      <c r="L38" s="37">
        <v>0</v>
      </c>
      <c r="M38" s="30">
        <v>124</v>
      </c>
      <c r="N38" s="30">
        <v>25.1</v>
      </c>
      <c r="O38" s="30">
        <f t="shared" si="9"/>
        <v>134.94623655913978</v>
      </c>
      <c r="P38" s="37">
        <v>5</v>
      </c>
      <c r="Q38" s="1" t="s">
        <v>31</v>
      </c>
      <c r="R38" s="10">
        <v>50.5</v>
      </c>
      <c r="S38" s="30">
        <v>50.5</v>
      </c>
      <c r="T38" s="30">
        <f t="shared" si="10"/>
        <v>271.505376344086</v>
      </c>
      <c r="U38" s="37">
        <v>4</v>
      </c>
      <c r="V38" s="10">
        <v>500</v>
      </c>
      <c r="W38" s="10">
        <v>69000</v>
      </c>
      <c r="X38" s="10">
        <v>50500</v>
      </c>
      <c r="Y38" s="52">
        <f t="shared" si="2"/>
        <v>73.18840579710145</v>
      </c>
      <c r="Z38" s="10"/>
      <c r="AA38" s="52">
        <f t="shared" si="11"/>
        <v>0</v>
      </c>
      <c r="AB38" s="37">
        <v>0</v>
      </c>
      <c r="AC38" s="17">
        <v>108</v>
      </c>
      <c r="AD38" s="54">
        <f t="shared" si="12"/>
        <v>203.77358490566039</v>
      </c>
      <c r="AE38" s="37">
        <v>29</v>
      </c>
      <c r="AF38" s="33" t="s">
        <v>31</v>
      </c>
      <c r="AG38" s="10">
        <v>46</v>
      </c>
      <c r="AH38" s="30">
        <f t="shared" si="13"/>
        <v>86.79245283018868</v>
      </c>
      <c r="AI38" s="37">
        <v>29</v>
      </c>
      <c r="AJ38" s="10">
        <v>159</v>
      </c>
      <c r="AK38" s="14">
        <f t="shared" si="14"/>
        <v>300</v>
      </c>
      <c r="AL38" s="37">
        <v>30</v>
      </c>
      <c r="AM38" s="14">
        <v>10</v>
      </c>
      <c r="AN38" s="14">
        <v>8</v>
      </c>
      <c r="AO38" s="14">
        <f t="shared" si="3"/>
        <v>80</v>
      </c>
      <c r="AP38" s="39">
        <v>3</v>
      </c>
      <c r="AQ38" s="56">
        <v>0</v>
      </c>
      <c r="AR38" s="56">
        <f t="shared" si="4"/>
        <v>0</v>
      </c>
      <c r="AS38" s="37">
        <v>0</v>
      </c>
      <c r="AT38" s="35" t="s">
        <v>31</v>
      </c>
      <c r="AU38" s="10">
        <v>10</v>
      </c>
      <c r="AV38" s="55">
        <f t="shared" si="5"/>
        <v>5.376344086021505</v>
      </c>
      <c r="AW38" s="37">
        <v>28</v>
      </c>
      <c r="AX38" s="10">
        <v>2</v>
      </c>
      <c r="AY38" s="27">
        <v>1</v>
      </c>
      <c r="AZ38" s="25">
        <f t="shared" si="6"/>
        <v>50</v>
      </c>
      <c r="BA38" s="39">
        <v>0</v>
      </c>
      <c r="BB38" s="10">
        <v>4102</v>
      </c>
      <c r="BC38" s="28">
        <f t="shared" si="7"/>
        <v>22.053763440860216</v>
      </c>
      <c r="BD38" s="25">
        <v>0</v>
      </c>
      <c r="BE38" s="30">
        <f t="shared" si="8"/>
        <v>0</v>
      </c>
      <c r="BF38" s="37">
        <v>0</v>
      </c>
      <c r="BG38" s="33" t="s">
        <v>31</v>
      </c>
      <c r="BH38" s="10">
        <v>29</v>
      </c>
      <c r="BI38" s="10">
        <v>23</v>
      </c>
      <c r="BJ38" s="18">
        <v>3</v>
      </c>
      <c r="BK38" s="37">
        <f t="shared" si="15"/>
        <v>-3</v>
      </c>
      <c r="BL38" s="23">
        <v>12</v>
      </c>
      <c r="BM38" s="23">
        <v>17</v>
      </c>
      <c r="BN38" s="14">
        <f t="shared" si="16"/>
        <v>141.66666666666666</v>
      </c>
      <c r="BO38" s="39">
        <v>1</v>
      </c>
      <c r="BP38" s="35" t="s">
        <v>31</v>
      </c>
      <c r="BQ38" s="43">
        <f t="shared" si="17"/>
        <v>126</v>
      </c>
      <c r="BR38" s="35" t="s">
        <v>28</v>
      </c>
      <c r="BS38" s="29">
        <v>36</v>
      </c>
      <c r="BT38" s="29"/>
    </row>
    <row r="39" spans="2:72" ht="13.5">
      <c r="B39" s="2" t="s">
        <v>32</v>
      </c>
      <c r="C39" s="17">
        <f>SUM(C9:C38)</f>
        <v>8488</v>
      </c>
      <c r="D39" s="17">
        <f>SUM(D9:D38)</f>
        <v>20366</v>
      </c>
      <c r="E39" s="30">
        <f>SUM(E9:E38)</f>
        <v>12552</v>
      </c>
      <c r="F39" s="30">
        <f>SUM(F9:F38)</f>
        <v>2754.3999999999996</v>
      </c>
      <c r="G39" s="30">
        <f t="shared" si="0"/>
        <v>21.943913320586358</v>
      </c>
      <c r="H39" s="37">
        <f>SUM(H9:H38)</f>
        <v>0</v>
      </c>
      <c r="I39" s="30">
        <f>SUM(I9:I38)</f>
        <v>2880</v>
      </c>
      <c r="J39" s="30">
        <f>SUM(J9:J38)</f>
        <v>426.70000000000016</v>
      </c>
      <c r="K39" s="30">
        <f t="shared" si="1"/>
        <v>14.815972222222229</v>
      </c>
      <c r="L39" s="37">
        <f>SUM(L9:L38)</f>
        <v>20</v>
      </c>
      <c r="M39" s="30">
        <f>SUM(M9:M38)</f>
        <v>22403.800000000003</v>
      </c>
      <c r="N39" s="30">
        <f>SUM(N9:N38)</f>
        <v>7187.900000000001</v>
      </c>
      <c r="O39" s="30">
        <f>N39/M39*100</f>
        <v>32.083396566653875</v>
      </c>
      <c r="P39" s="37">
        <f>SUM(P9:P38)</f>
        <v>465</v>
      </c>
      <c r="Q39" s="10"/>
      <c r="R39" s="30">
        <f>SUM(R9:R38)</f>
        <v>7694.400000000001</v>
      </c>
      <c r="S39" s="30">
        <f>SUM(S9:S38)</f>
        <v>7701.200000000001</v>
      </c>
      <c r="T39" s="30">
        <f>S39/R39*100</f>
        <v>100.08837596173841</v>
      </c>
      <c r="U39" s="37">
        <f>SUM(U9:U38)</f>
        <v>465</v>
      </c>
      <c r="V39" s="10"/>
      <c r="W39" s="10">
        <f>SUM(W9:W38)</f>
        <v>9075700</v>
      </c>
      <c r="X39" s="10">
        <f>SUM(X9:X38)</f>
        <v>7499800</v>
      </c>
      <c r="Y39" s="30">
        <f t="shared" si="2"/>
        <v>82.63605011183711</v>
      </c>
      <c r="Z39" s="14">
        <f>SUM(Z9:Z38)</f>
        <v>0</v>
      </c>
      <c r="AA39" s="52">
        <f t="shared" si="11"/>
        <v>0</v>
      </c>
      <c r="AB39" s="37">
        <f>SUM(AB9:AB38)</f>
        <v>150</v>
      </c>
      <c r="AC39" s="17">
        <f>SUM(AC9:AC38)</f>
        <v>7743</v>
      </c>
      <c r="AD39" s="54">
        <f t="shared" si="12"/>
        <v>91.2229029217719</v>
      </c>
      <c r="AE39" s="37">
        <f>SUM(AE9:AE38)</f>
        <v>465</v>
      </c>
      <c r="AF39" s="47"/>
      <c r="AG39" s="10">
        <f>SUM(AG9:AG38)</f>
        <v>3132</v>
      </c>
      <c r="AH39" s="30">
        <f t="shared" si="13"/>
        <v>36.89915174363808</v>
      </c>
      <c r="AI39" s="37">
        <f>SUM(AI9:AI38)</f>
        <v>465</v>
      </c>
      <c r="AJ39" s="10">
        <f>SUM(AJ9:AJ38)</f>
        <v>8807</v>
      </c>
      <c r="AK39" s="14">
        <f t="shared" si="14"/>
        <v>103.75824693685203</v>
      </c>
      <c r="AL39" s="37">
        <f>SUM(AL9:AL38)</f>
        <v>479</v>
      </c>
      <c r="AM39" s="14">
        <f>SUM(AM9:AM38)</f>
        <v>1316</v>
      </c>
      <c r="AN39" s="14">
        <f>SUM(AN9:AN38)</f>
        <v>1087</v>
      </c>
      <c r="AO39" s="14">
        <f t="shared" si="3"/>
        <v>82.59878419452887</v>
      </c>
      <c r="AP39" s="39">
        <f>SUM(AP9:AP38)</f>
        <v>90</v>
      </c>
      <c r="AQ39" s="56">
        <f>SUM(AQ9:AQ38)</f>
        <v>0</v>
      </c>
      <c r="AR39" s="56">
        <f t="shared" si="4"/>
        <v>0</v>
      </c>
      <c r="AS39" s="37">
        <f>SUM(AS9:AS38)</f>
        <v>0</v>
      </c>
      <c r="AT39" s="10"/>
      <c r="AU39" s="10">
        <f>SUM(AU9:AU38)</f>
        <v>587</v>
      </c>
      <c r="AV39" s="55">
        <f t="shared" si="5"/>
        <v>2.882254738289306</v>
      </c>
      <c r="AW39" s="37">
        <f>SUM(AW9:AW38)</f>
        <v>535</v>
      </c>
      <c r="AX39" s="10">
        <f>SUM(AX9:AX38)</f>
        <v>109</v>
      </c>
      <c r="AY39" s="27">
        <f>SUM(AY9:AY38)</f>
        <v>87</v>
      </c>
      <c r="AZ39" s="25">
        <f t="shared" si="6"/>
        <v>79.81651376146789</v>
      </c>
      <c r="BA39" s="39">
        <f>SUM(BA9:BA38)</f>
        <v>410</v>
      </c>
      <c r="BB39" s="10">
        <f>SUM(BB9:BB38)</f>
        <v>666480</v>
      </c>
      <c r="BC39" s="28">
        <f t="shared" si="7"/>
        <v>32.72513011882549</v>
      </c>
      <c r="BD39" s="25">
        <f>SUM(BD9:BD38)</f>
        <v>1500</v>
      </c>
      <c r="BE39" s="30">
        <f t="shared" si="8"/>
        <v>0.07365216537366198</v>
      </c>
      <c r="BF39" s="37">
        <f>SUM(BF9:BF38)</f>
        <v>140</v>
      </c>
      <c r="BG39" s="14"/>
      <c r="BH39" s="10">
        <f aca="true" t="shared" si="18" ref="BH39:BM39">SUM(BH9:BH38)</f>
        <v>1076</v>
      </c>
      <c r="BI39" s="10">
        <f t="shared" si="18"/>
        <v>809</v>
      </c>
      <c r="BJ39" s="10">
        <f t="shared" si="18"/>
        <v>190</v>
      </c>
      <c r="BK39" s="37">
        <f t="shared" si="18"/>
        <v>-190</v>
      </c>
      <c r="BL39" s="23">
        <f t="shared" si="18"/>
        <v>360</v>
      </c>
      <c r="BM39" s="23">
        <f t="shared" si="18"/>
        <v>461</v>
      </c>
      <c r="BN39" s="14">
        <f t="shared" si="16"/>
        <v>128.05555555555554</v>
      </c>
      <c r="BO39" s="39">
        <f>SUM(BO9:BO38)</f>
        <v>30</v>
      </c>
      <c r="BP39" s="2" t="s">
        <v>32</v>
      </c>
      <c r="BQ39" s="43">
        <f>H39+L39+P39+U39+AB39+AE39+AI39+AL39+AP39+AS39+AW39+BA39+BF39+BK39+BO39</f>
        <v>3524</v>
      </c>
      <c r="BR39" s="49"/>
      <c r="BS39" s="53">
        <f>SUM(BS9:BS38)</f>
        <v>3524</v>
      </c>
      <c r="BT39" s="19"/>
    </row>
    <row r="40" spans="2:59" s="8" customFormat="1" ht="8.25">
      <c r="B40" s="7"/>
      <c r="C40" s="11"/>
      <c r="D40" s="11"/>
      <c r="E40" s="11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5"/>
      <c r="X40" s="15"/>
      <c r="Y40" s="15"/>
      <c r="Z40" s="15"/>
      <c r="AA40" s="15"/>
      <c r="AB40" s="12"/>
      <c r="AC40" s="12"/>
      <c r="AD40" s="12"/>
      <c r="AE40" s="12"/>
      <c r="AF40" s="48"/>
      <c r="AG40" s="48"/>
      <c r="AH40" s="48"/>
      <c r="AI40" s="48"/>
      <c r="AJ40" s="12"/>
      <c r="AK40" s="12"/>
      <c r="AL40" s="12"/>
      <c r="AM40" s="12"/>
      <c r="AN40" s="12"/>
      <c r="AO40" s="12"/>
      <c r="AP40" s="12"/>
      <c r="AQ40" s="12"/>
      <c r="AR40" s="12"/>
      <c r="AS40" s="15"/>
      <c r="AT40" s="15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5"/>
      <c r="BG40" s="12"/>
    </row>
    <row r="41" spans="2:7" ht="12.75">
      <c r="B41" s="3"/>
      <c r="C41" s="13"/>
      <c r="D41" s="13"/>
      <c r="E41" s="13"/>
      <c r="F41" s="13"/>
      <c r="G41" s="13"/>
    </row>
    <row r="42" spans="2:7" ht="12.75">
      <c r="B42" s="3"/>
      <c r="C42" s="13"/>
      <c r="D42" s="13"/>
      <c r="E42" s="13"/>
      <c r="F42" s="13"/>
      <c r="G42" s="13"/>
    </row>
    <row r="43" spans="2:7" ht="12.75">
      <c r="B43" s="3"/>
      <c r="C43" s="13"/>
      <c r="D43" s="13"/>
      <c r="E43" s="13"/>
      <c r="F43" s="13"/>
      <c r="G43" s="13"/>
    </row>
    <row r="44" spans="2:7" ht="12.75">
      <c r="B44" s="3"/>
      <c r="C44" s="13"/>
      <c r="D44" s="13"/>
      <c r="E44" s="13"/>
      <c r="F44" s="13"/>
      <c r="G44" s="13"/>
    </row>
    <row r="45" spans="2:7" ht="12.75">
      <c r="B45" s="3"/>
      <c r="C45" s="13"/>
      <c r="D45" s="13"/>
      <c r="E45" s="13"/>
      <c r="F45" s="13"/>
      <c r="G45" s="13"/>
    </row>
    <row r="46" spans="2:7" ht="12.75">
      <c r="B46" s="3"/>
      <c r="C46" s="13"/>
      <c r="D46" s="13"/>
      <c r="E46" s="13"/>
      <c r="F46" s="13"/>
      <c r="G46" s="13"/>
    </row>
    <row r="47" spans="2:7" ht="12.75">
      <c r="B47" s="3"/>
      <c r="C47" s="13"/>
      <c r="D47" s="13"/>
      <c r="E47" s="13"/>
      <c r="F47" s="13"/>
      <c r="G47" s="13"/>
    </row>
    <row r="48" spans="2:7" ht="12.75">
      <c r="B48" s="3"/>
      <c r="C48" s="13"/>
      <c r="D48" s="13"/>
      <c r="E48" s="13"/>
      <c r="F48" s="13"/>
      <c r="G48" s="13"/>
    </row>
    <row r="49" spans="2:7" ht="12.75">
      <c r="B49" s="3"/>
      <c r="C49" s="13"/>
      <c r="D49" s="13"/>
      <c r="E49" s="13"/>
      <c r="F49" s="13"/>
      <c r="G49" s="13"/>
    </row>
  </sheetData>
  <sheetProtection/>
  <mergeCells count="43">
    <mergeCell ref="BR6:BR8"/>
    <mergeCell ref="BH7:BK7"/>
    <mergeCell ref="AU1:BA1"/>
    <mergeCell ref="AU2:BA2"/>
    <mergeCell ref="H4:BF4"/>
    <mergeCell ref="BB6:BF6"/>
    <mergeCell ref="AX6:BA6"/>
    <mergeCell ref="AJ7:AL7"/>
    <mergeCell ref="BB7:BF7"/>
    <mergeCell ref="F2:J2"/>
    <mergeCell ref="AU3:BA3"/>
    <mergeCell ref="F3:J3"/>
    <mergeCell ref="AM7:AP7"/>
    <mergeCell ref="R7:U7"/>
    <mergeCell ref="AU7:AW7"/>
    <mergeCell ref="AQ6:AS6"/>
    <mergeCell ref="AQ7:AS7"/>
    <mergeCell ref="AM6:AP6"/>
    <mergeCell ref="BP6:BP8"/>
    <mergeCell ref="V7:AB7"/>
    <mergeCell ref="AC6:AE6"/>
    <mergeCell ref="AX7:BA7"/>
    <mergeCell ref="AG7:AI7"/>
    <mergeCell ref="AJ6:AL6"/>
    <mergeCell ref="B1:E1"/>
    <mergeCell ref="F1:M1"/>
    <mergeCell ref="M7:P7"/>
    <mergeCell ref="B6:B8"/>
    <mergeCell ref="E7:H7"/>
    <mergeCell ref="M6:P6"/>
    <mergeCell ref="I6:L6"/>
    <mergeCell ref="E6:H6"/>
    <mergeCell ref="C6:C8"/>
    <mergeCell ref="I7:L7"/>
    <mergeCell ref="D6:D8"/>
    <mergeCell ref="BL7:BO7"/>
    <mergeCell ref="AU6:AW6"/>
    <mergeCell ref="AG6:AI6"/>
    <mergeCell ref="AC7:AE7"/>
    <mergeCell ref="BH6:BK6"/>
    <mergeCell ref="V6:AB6"/>
    <mergeCell ref="BL6:BO6"/>
    <mergeCell ref="R6:U6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81" r:id="rId1"/>
  <colBreaks count="4" manualBreakCount="4">
    <brk id="16" max="39" man="1"/>
    <brk id="31" max="39" man="1"/>
    <brk id="45" max="39" man="1"/>
    <brk id="5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</dc:creator>
  <cp:keywords/>
  <dc:description/>
  <cp:lastModifiedBy>Tik_gorod</cp:lastModifiedBy>
  <cp:lastPrinted>2020-04-10T09:41:18Z</cp:lastPrinted>
  <dcterms:created xsi:type="dcterms:W3CDTF">2013-10-22T06:14:00Z</dcterms:created>
  <dcterms:modified xsi:type="dcterms:W3CDTF">2020-04-15T08:00:57Z</dcterms:modified>
  <cp:category/>
  <cp:version/>
  <cp:contentType/>
  <cp:contentStatus/>
</cp:coreProperties>
</file>