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ЭтаКнига"/>
  <bookViews>
    <workbookView xWindow="0" yWindow="0" windowWidth="14640" windowHeight="11580" activeTab="4"/>
  </bookViews>
  <sheets>
    <sheet name="СТРОИТЕЛЬСТВО" sheetId="14" r:id="rId1"/>
    <sheet name="РЕМОНТ,РЕКОНСТРУКЦИЯ,РАСЧИСТКА" sheetId="18" r:id="rId2"/>
    <sheet name="БЛАГОУСТРОЙСТВО" sheetId="17" r:id="rId3"/>
    <sheet name="ДОРОГИ" sheetId="15" r:id="rId4"/>
    <sheet name="ЗАКУПКИ" sheetId="16" r:id="rId5"/>
    <sheet name="подсчет гк" sheetId="12" state="hidden" r:id="rId6"/>
  </sheets>
  <definedNames>
    <definedName name="_xlnm.Print_Titles" localSheetId="2">БЛАГОУСТРОЙСТВО!$2:$4</definedName>
    <definedName name="_xlnm.Print_Titles" localSheetId="3">ДОРОГИ!$2:$4</definedName>
    <definedName name="_xlnm.Print_Titles" localSheetId="4">ЗАКУПКИ!$2:$4</definedName>
    <definedName name="_xlnm.Print_Titles" localSheetId="1">'РЕМОНТ,РЕКОНСТРУКЦИЯ,РАСЧИСТКА'!$2:$4</definedName>
    <definedName name="_xlnm.Print_Titles" localSheetId="0">СТРОИТЕЛЬСТВО!$2:$4</definedName>
    <definedName name="_xlnm.Print_Area" localSheetId="2">БЛАГОУСТРОЙСТВО!$A$1:$C$63</definedName>
    <definedName name="_xlnm.Print_Area" localSheetId="3">ДОРОГИ!$A$1:$C$97</definedName>
    <definedName name="_xlnm.Print_Area" localSheetId="4">ЗАКУПКИ!$A$1:$C$26</definedName>
    <definedName name="_xlnm.Print_Area" localSheetId="1">'РЕМОНТ,РЕКОНСТРУКЦИЯ,РАСЧИСТКА'!$A$1:$C$28</definedName>
    <definedName name="_xlnm.Print_Area" localSheetId="0">СТРОИТЕЛЬСТВО!$A$1:$C$57</definedName>
  </definedNames>
  <calcPr calcId="162913"/>
</workbook>
</file>

<file path=xl/calcChain.xml><?xml version="1.0" encoding="utf-8"?>
<calcChain xmlns="http://schemas.openxmlformats.org/spreadsheetml/2006/main">
  <c r="U529" i="12"/>
  <c r="E529"/>
  <c r="T528"/>
  <c r="S528"/>
  <c r="H528"/>
  <c r="G528"/>
  <c r="F528"/>
  <c r="S527"/>
  <c r="H527"/>
  <c r="G527"/>
  <c r="U526"/>
  <c r="E526"/>
  <c r="T525"/>
  <c r="S525"/>
  <c r="H525"/>
  <c r="G525"/>
  <c r="F525"/>
  <c r="S524"/>
  <c r="H524"/>
  <c r="G524"/>
  <c r="U523"/>
  <c r="E523"/>
  <c r="T522"/>
  <c r="S522"/>
  <c r="H522"/>
  <c r="G522"/>
  <c r="F522"/>
  <c r="S521"/>
  <c r="H521"/>
  <c r="G521"/>
  <c r="U520"/>
  <c r="E520"/>
  <c r="T519"/>
  <c r="S519"/>
  <c r="H519"/>
  <c r="G519"/>
  <c r="F519"/>
  <c r="S518"/>
  <c r="H518"/>
  <c r="H517" s="1"/>
  <c r="G518"/>
  <c r="G517" s="1"/>
  <c r="U516"/>
  <c r="E516"/>
  <c r="T515"/>
  <c r="T514" s="1"/>
  <c r="T513" s="1"/>
  <c r="S515"/>
  <c r="H515"/>
  <c r="H514" s="1"/>
  <c r="H513" s="1"/>
  <c r="G515"/>
  <c r="G514" s="1"/>
  <c r="G513" s="1"/>
  <c r="F515"/>
  <c r="E515" s="1"/>
  <c r="U511"/>
  <c r="E511"/>
  <c r="T510"/>
  <c r="S510"/>
  <c r="S509" s="1"/>
  <c r="S508" s="1"/>
  <c r="S507" s="1"/>
  <c r="H510"/>
  <c r="G510"/>
  <c r="F510"/>
  <c r="T509"/>
  <c r="H509"/>
  <c r="H508" s="1"/>
  <c r="H507" s="1"/>
  <c r="F509"/>
  <c r="U506"/>
  <c r="E506"/>
  <c r="T505"/>
  <c r="S505"/>
  <c r="H505"/>
  <c r="H504" s="1"/>
  <c r="G505"/>
  <c r="G504" s="1"/>
  <c r="F505"/>
  <c r="T504"/>
  <c r="F504"/>
  <c r="U503"/>
  <c r="E503"/>
  <c r="U502"/>
  <c r="E502"/>
  <c r="U501"/>
  <c r="E501"/>
  <c r="T500"/>
  <c r="S500"/>
  <c r="H500"/>
  <c r="H499" s="1"/>
  <c r="G500"/>
  <c r="G499" s="1"/>
  <c r="F500"/>
  <c r="T499"/>
  <c r="F499"/>
  <c r="U498"/>
  <c r="G498"/>
  <c r="U497"/>
  <c r="E497"/>
  <c r="T496"/>
  <c r="T495" s="1"/>
  <c r="S496"/>
  <c r="H496"/>
  <c r="G496"/>
  <c r="G495" s="1"/>
  <c r="F496"/>
  <c r="F495" s="1"/>
  <c r="S495"/>
  <c r="H495"/>
  <c r="U492"/>
  <c r="U491"/>
  <c r="U490"/>
  <c r="T489"/>
  <c r="S489"/>
  <c r="H489"/>
  <c r="G489"/>
  <c r="F489"/>
  <c r="S488"/>
  <c r="S487" s="1"/>
  <c r="H488"/>
  <c r="G488"/>
  <c r="G487" s="1"/>
  <c r="H487"/>
  <c r="U486"/>
  <c r="E486"/>
  <c r="T485"/>
  <c r="S485"/>
  <c r="H485"/>
  <c r="G485"/>
  <c r="F485"/>
  <c r="E485" s="1"/>
  <c r="U484"/>
  <c r="T483"/>
  <c r="S483"/>
  <c r="H483"/>
  <c r="H482" s="1"/>
  <c r="H481" s="1"/>
  <c r="G483"/>
  <c r="F483"/>
  <c r="G482"/>
  <c r="G481" s="1"/>
  <c r="G480" s="1"/>
  <c r="U479"/>
  <c r="E479"/>
  <c r="T478"/>
  <c r="S478"/>
  <c r="S477" s="1"/>
  <c r="S476" s="1"/>
  <c r="S475" s="1"/>
  <c r="H478"/>
  <c r="G478"/>
  <c r="G477" s="1"/>
  <c r="G476" s="1"/>
  <c r="G475" s="1"/>
  <c r="F478"/>
  <c r="H477"/>
  <c r="H476" s="1"/>
  <c r="H475" s="1"/>
  <c r="U474"/>
  <c r="E474"/>
  <c r="T473"/>
  <c r="S473"/>
  <c r="U473" s="1"/>
  <c r="H473"/>
  <c r="G473"/>
  <c r="E473" s="1"/>
  <c r="F473"/>
  <c r="U472"/>
  <c r="E472"/>
  <c r="T471"/>
  <c r="S471"/>
  <c r="H471"/>
  <c r="G471"/>
  <c r="F471"/>
  <c r="G470"/>
  <c r="U469"/>
  <c r="E469"/>
  <c r="T468"/>
  <c r="S468"/>
  <c r="S461" s="1"/>
  <c r="H468"/>
  <c r="G468"/>
  <c r="F468"/>
  <c r="U467"/>
  <c r="U466"/>
  <c r="U465"/>
  <c r="U464"/>
  <c r="U463"/>
  <c r="T462"/>
  <c r="S462"/>
  <c r="H462"/>
  <c r="G462"/>
  <c r="G461" s="1"/>
  <c r="F462"/>
  <c r="H461"/>
  <c r="U460"/>
  <c r="E460"/>
  <c r="V459"/>
  <c r="R459"/>
  <c r="P459"/>
  <c r="N459"/>
  <c r="K459"/>
  <c r="E459"/>
  <c r="T458"/>
  <c r="S458"/>
  <c r="Q458"/>
  <c r="O458"/>
  <c r="M458"/>
  <c r="L458"/>
  <c r="J458"/>
  <c r="I458"/>
  <c r="K458" s="1"/>
  <c r="H458"/>
  <c r="G458"/>
  <c r="F458"/>
  <c r="U457"/>
  <c r="E457"/>
  <c r="V456"/>
  <c r="R456"/>
  <c r="P456"/>
  <c r="N456"/>
  <c r="K456"/>
  <c r="E456"/>
  <c r="T455"/>
  <c r="S455"/>
  <c r="Q455"/>
  <c r="O455"/>
  <c r="M455"/>
  <c r="L455"/>
  <c r="J455"/>
  <c r="I455"/>
  <c r="H455"/>
  <c r="G455"/>
  <c r="F455"/>
  <c r="F454" s="1"/>
  <c r="O454"/>
  <c r="J454"/>
  <c r="J453" s="1"/>
  <c r="V451"/>
  <c r="R451"/>
  <c r="P451"/>
  <c r="N451"/>
  <c r="K451"/>
  <c r="E451"/>
  <c r="Q450"/>
  <c r="Q449" s="1"/>
  <c r="O450"/>
  <c r="M450"/>
  <c r="L450"/>
  <c r="J450"/>
  <c r="K450" s="1"/>
  <c r="I450"/>
  <c r="H450"/>
  <c r="H449" s="1"/>
  <c r="G450"/>
  <c r="F450"/>
  <c r="F449" s="1"/>
  <c r="O449"/>
  <c r="I449"/>
  <c r="G449"/>
  <c r="V448"/>
  <c r="R448"/>
  <c r="P448"/>
  <c r="N448"/>
  <c r="E448"/>
  <c r="V447"/>
  <c r="R447"/>
  <c r="P447"/>
  <c r="N447"/>
  <c r="E447"/>
  <c r="V446"/>
  <c r="R446"/>
  <c r="P446"/>
  <c r="N446"/>
  <c r="E446"/>
  <c r="V445"/>
  <c r="R445"/>
  <c r="P445"/>
  <c r="N445"/>
  <c r="E445"/>
  <c r="V444"/>
  <c r="R444"/>
  <c r="P444"/>
  <c r="N444"/>
  <c r="E444"/>
  <c r="V443"/>
  <c r="R443"/>
  <c r="P443"/>
  <c r="N443"/>
  <c r="E443"/>
  <c r="V442"/>
  <c r="R442"/>
  <c r="P442"/>
  <c r="N442"/>
  <c r="E442"/>
  <c r="V441"/>
  <c r="R441"/>
  <c r="P441"/>
  <c r="N441"/>
  <c r="E441"/>
  <c r="V440"/>
  <c r="R440"/>
  <c r="P440"/>
  <c r="N440"/>
  <c r="E440"/>
  <c r="V439"/>
  <c r="R439"/>
  <c r="P439"/>
  <c r="N439"/>
  <c r="E439"/>
  <c r="V438"/>
  <c r="R438"/>
  <c r="P438"/>
  <c r="N438"/>
  <c r="E438"/>
  <c r="V437"/>
  <c r="R437"/>
  <c r="P437"/>
  <c r="N437"/>
  <c r="K437"/>
  <c r="E437"/>
  <c r="Q436"/>
  <c r="O436"/>
  <c r="P436" s="1"/>
  <c r="M436"/>
  <c r="L436"/>
  <c r="V436" s="1"/>
  <c r="J436"/>
  <c r="K436" s="1"/>
  <c r="I436"/>
  <c r="H436"/>
  <c r="G436"/>
  <c r="F436"/>
  <c r="V435"/>
  <c r="R435"/>
  <c r="P435"/>
  <c r="N435"/>
  <c r="K435"/>
  <c r="E435"/>
  <c r="V434"/>
  <c r="R434"/>
  <c r="P434"/>
  <c r="N434"/>
  <c r="K434"/>
  <c r="E434"/>
  <c r="V433"/>
  <c r="R433"/>
  <c r="P433"/>
  <c r="N433"/>
  <c r="K433"/>
  <c r="Q432"/>
  <c r="O432"/>
  <c r="M432"/>
  <c r="M350" s="1"/>
  <c r="L432"/>
  <c r="J432"/>
  <c r="I432"/>
  <c r="K432" s="1"/>
  <c r="H432"/>
  <c r="G432"/>
  <c r="F432"/>
  <c r="V431"/>
  <c r="R431"/>
  <c r="P431"/>
  <c r="N431"/>
  <c r="E431"/>
  <c r="V430"/>
  <c r="R430"/>
  <c r="P430"/>
  <c r="N430"/>
  <c r="E430"/>
  <c r="V429"/>
  <c r="R429"/>
  <c r="P429"/>
  <c r="N429"/>
  <c r="E429"/>
  <c r="V428"/>
  <c r="R428"/>
  <c r="P428"/>
  <c r="N428"/>
  <c r="E428"/>
  <c r="V427"/>
  <c r="R427"/>
  <c r="P427"/>
  <c r="N427"/>
  <c r="E427"/>
  <c r="V426"/>
  <c r="R426"/>
  <c r="P426"/>
  <c r="N426"/>
  <c r="E426"/>
  <c r="V425"/>
  <c r="R425"/>
  <c r="P425"/>
  <c r="N425"/>
  <c r="E425"/>
  <c r="V424"/>
  <c r="R424"/>
  <c r="P424"/>
  <c r="N424"/>
  <c r="E424"/>
  <c r="V423"/>
  <c r="R423"/>
  <c r="P423"/>
  <c r="N423"/>
  <c r="E423"/>
  <c r="V422"/>
  <c r="R422"/>
  <c r="P422"/>
  <c r="N422"/>
  <c r="E422"/>
  <c r="V421"/>
  <c r="R421"/>
  <c r="P421"/>
  <c r="N421"/>
  <c r="E421"/>
  <c r="V420"/>
  <c r="R420"/>
  <c r="P420"/>
  <c r="N420"/>
  <c r="E420"/>
  <c r="V419"/>
  <c r="R419"/>
  <c r="P419"/>
  <c r="N419"/>
  <c r="E419"/>
  <c r="V418"/>
  <c r="R418"/>
  <c r="P418"/>
  <c r="N418"/>
  <c r="E418"/>
  <c r="V417"/>
  <c r="R417"/>
  <c r="P417"/>
  <c r="N417"/>
  <c r="E417"/>
  <c r="V416"/>
  <c r="R416"/>
  <c r="P416"/>
  <c r="N416"/>
  <c r="E416"/>
  <c r="V415"/>
  <c r="R415"/>
  <c r="P415"/>
  <c r="N415"/>
  <c r="E415"/>
  <c r="V414"/>
  <c r="R414"/>
  <c r="P414"/>
  <c r="N414"/>
  <c r="E414"/>
  <c r="V413"/>
  <c r="R413"/>
  <c r="P413"/>
  <c r="N413"/>
  <c r="E413"/>
  <c r="V412"/>
  <c r="R412"/>
  <c r="P412"/>
  <c r="N412"/>
  <c r="E412"/>
  <c r="V411"/>
  <c r="R411"/>
  <c r="P411"/>
  <c r="N411"/>
  <c r="E411"/>
  <c r="V410"/>
  <c r="R410"/>
  <c r="P410"/>
  <c r="N410"/>
  <c r="E410"/>
  <c r="V409"/>
  <c r="R409"/>
  <c r="P409"/>
  <c r="N409"/>
  <c r="E409"/>
  <c r="V408"/>
  <c r="R408"/>
  <c r="P408"/>
  <c r="N408"/>
  <c r="E408"/>
  <c r="V407"/>
  <c r="R407"/>
  <c r="P407"/>
  <c r="N407"/>
  <c r="E407"/>
  <c r="V406"/>
  <c r="R406"/>
  <c r="P406"/>
  <c r="N406"/>
  <c r="E406"/>
  <c r="V405"/>
  <c r="R405"/>
  <c r="P405"/>
  <c r="N405"/>
  <c r="E405"/>
  <c r="V404"/>
  <c r="R404"/>
  <c r="P404"/>
  <c r="N404"/>
  <c r="E404"/>
  <c r="V403"/>
  <c r="R403"/>
  <c r="P403"/>
  <c r="N403"/>
  <c r="E403"/>
  <c r="V402"/>
  <c r="R402"/>
  <c r="P402"/>
  <c r="N402"/>
  <c r="E402"/>
  <c r="V401"/>
  <c r="R401"/>
  <c r="P401"/>
  <c r="N401"/>
  <c r="E401"/>
  <c r="V400"/>
  <c r="R400"/>
  <c r="P400"/>
  <c r="N400"/>
  <c r="E400"/>
  <c r="V399"/>
  <c r="R399"/>
  <c r="P399"/>
  <c r="N399"/>
  <c r="E399"/>
  <c r="V398"/>
  <c r="R398"/>
  <c r="P398"/>
  <c r="N398"/>
  <c r="E398"/>
  <c r="V397"/>
  <c r="R397"/>
  <c r="P397"/>
  <c r="N397"/>
  <c r="E397"/>
  <c r="V396"/>
  <c r="R396"/>
  <c r="P396"/>
  <c r="N396"/>
  <c r="E396"/>
  <c r="V395"/>
  <c r="R395"/>
  <c r="P395"/>
  <c r="N395"/>
  <c r="E395"/>
  <c r="V394"/>
  <c r="R394"/>
  <c r="P394"/>
  <c r="N394"/>
  <c r="E394"/>
  <c r="V393"/>
  <c r="R393"/>
  <c r="P393"/>
  <c r="N393"/>
  <c r="E393"/>
  <c r="V392"/>
  <c r="R392"/>
  <c r="P392"/>
  <c r="N392"/>
  <c r="E392"/>
  <c r="V391"/>
  <c r="R391"/>
  <c r="P391"/>
  <c r="N391"/>
  <c r="E391"/>
  <c r="V390"/>
  <c r="R390"/>
  <c r="P390"/>
  <c r="N390"/>
  <c r="E390"/>
  <c r="V389"/>
  <c r="R389"/>
  <c r="P389"/>
  <c r="N389"/>
  <c r="E389"/>
  <c r="V388"/>
  <c r="R388"/>
  <c r="P388"/>
  <c r="N388"/>
  <c r="E388"/>
  <c r="V387"/>
  <c r="R387"/>
  <c r="P387"/>
  <c r="N387"/>
  <c r="E387"/>
  <c r="V386"/>
  <c r="R386"/>
  <c r="P386"/>
  <c r="N386"/>
  <c r="E386"/>
  <c r="V385"/>
  <c r="R385"/>
  <c r="P385"/>
  <c r="N385"/>
  <c r="E385"/>
  <c r="V384"/>
  <c r="R384"/>
  <c r="P384"/>
  <c r="N384"/>
  <c r="E384"/>
  <c r="V383"/>
  <c r="R383"/>
  <c r="P383"/>
  <c r="N383"/>
  <c r="E383"/>
  <c r="V382"/>
  <c r="R382"/>
  <c r="P382"/>
  <c r="N382"/>
  <c r="E382"/>
  <c r="V381"/>
  <c r="R381"/>
  <c r="P381"/>
  <c r="N381"/>
  <c r="E381"/>
  <c r="V380"/>
  <c r="R380"/>
  <c r="P380"/>
  <c r="N380"/>
  <c r="E380"/>
  <c r="V379"/>
  <c r="R379"/>
  <c r="P379"/>
  <c r="N379"/>
  <c r="E379"/>
  <c r="V378"/>
  <c r="R378"/>
  <c r="P378"/>
  <c r="N378"/>
  <c r="E378"/>
  <c r="V377"/>
  <c r="R377"/>
  <c r="P377"/>
  <c r="N377"/>
  <c r="E377"/>
  <c r="V376"/>
  <c r="R376"/>
  <c r="P376"/>
  <c r="N376"/>
  <c r="E376"/>
  <c r="V375"/>
  <c r="R375"/>
  <c r="P375"/>
  <c r="N375"/>
  <c r="E375"/>
  <c r="V374"/>
  <c r="R374"/>
  <c r="P374"/>
  <c r="N374"/>
  <c r="E374"/>
  <c r="V373"/>
  <c r="R373"/>
  <c r="P373"/>
  <c r="N373"/>
  <c r="E373"/>
  <c r="V372"/>
  <c r="R372"/>
  <c r="P372"/>
  <c r="E372"/>
  <c r="V371"/>
  <c r="R371"/>
  <c r="P371"/>
  <c r="N371"/>
  <c r="E371"/>
  <c r="V370"/>
  <c r="R370"/>
  <c r="P370"/>
  <c r="N370"/>
  <c r="E370"/>
  <c r="V369"/>
  <c r="R369"/>
  <c r="P369"/>
  <c r="N369"/>
  <c r="E369"/>
  <c r="V368"/>
  <c r="R368"/>
  <c r="P368"/>
  <c r="N368"/>
  <c r="E368"/>
  <c r="V367"/>
  <c r="R367"/>
  <c r="P367"/>
  <c r="N367"/>
  <c r="E367"/>
  <c r="V366"/>
  <c r="R366"/>
  <c r="P366"/>
  <c r="N366"/>
  <c r="E366"/>
  <c r="V365"/>
  <c r="R365"/>
  <c r="P365"/>
  <c r="N365"/>
  <c r="E365"/>
  <c r="V364"/>
  <c r="R364"/>
  <c r="P364"/>
  <c r="N364"/>
  <c r="E364"/>
  <c r="V363"/>
  <c r="R363"/>
  <c r="P363"/>
  <c r="N363"/>
  <c r="E363"/>
  <c r="V362"/>
  <c r="R362"/>
  <c r="P362"/>
  <c r="N362"/>
  <c r="E362"/>
  <c r="V361"/>
  <c r="R361"/>
  <c r="P361"/>
  <c r="N361"/>
  <c r="E361"/>
  <c r="V360"/>
  <c r="R360"/>
  <c r="P360"/>
  <c r="N360"/>
  <c r="E360"/>
  <c r="V359"/>
  <c r="R359"/>
  <c r="P359"/>
  <c r="N359"/>
  <c r="E359"/>
  <c r="V358"/>
  <c r="R358"/>
  <c r="P358"/>
  <c r="N358"/>
  <c r="E358"/>
  <c r="V357"/>
  <c r="R357"/>
  <c r="P357"/>
  <c r="N357"/>
  <c r="E357"/>
  <c r="V356"/>
  <c r="R356"/>
  <c r="P356"/>
  <c r="N356"/>
  <c r="E356"/>
  <c r="V355"/>
  <c r="R355"/>
  <c r="P355"/>
  <c r="N355"/>
  <c r="E355"/>
  <c r="V354"/>
  <c r="R354"/>
  <c r="P354"/>
  <c r="N354"/>
  <c r="E354"/>
  <c r="V353"/>
  <c r="R353"/>
  <c r="P353"/>
  <c r="N353"/>
  <c r="E353"/>
  <c r="V352"/>
  <c r="R352"/>
  <c r="P352"/>
  <c r="N352"/>
  <c r="K352"/>
  <c r="E352"/>
  <c r="Q351"/>
  <c r="O351"/>
  <c r="M351"/>
  <c r="L351"/>
  <c r="J351"/>
  <c r="J350" s="1"/>
  <c r="I351"/>
  <c r="H351"/>
  <c r="H350" s="1"/>
  <c r="H349" s="1"/>
  <c r="H348" s="1"/>
  <c r="G351"/>
  <c r="G350" s="1"/>
  <c r="F351"/>
  <c r="U347"/>
  <c r="E347"/>
  <c r="T346"/>
  <c r="S346"/>
  <c r="H346"/>
  <c r="G346"/>
  <c r="F346"/>
  <c r="U345"/>
  <c r="E345"/>
  <c r="T344"/>
  <c r="S344"/>
  <c r="H344"/>
  <c r="G344"/>
  <c r="F344"/>
  <c r="V343"/>
  <c r="R343"/>
  <c r="P343"/>
  <c r="N343"/>
  <c r="K343"/>
  <c r="V342"/>
  <c r="R342"/>
  <c r="P342"/>
  <c r="N342"/>
  <c r="K342"/>
  <c r="V341"/>
  <c r="R341"/>
  <c r="P341"/>
  <c r="N341"/>
  <c r="K341"/>
  <c r="E341"/>
  <c r="V340"/>
  <c r="R340"/>
  <c r="P340"/>
  <c r="N340"/>
  <c r="E340"/>
  <c r="V339"/>
  <c r="R339"/>
  <c r="P339"/>
  <c r="N339"/>
  <c r="E339"/>
  <c r="V338"/>
  <c r="R338"/>
  <c r="P338"/>
  <c r="N338"/>
  <c r="K338"/>
  <c r="E338"/>
  <c r="Q337"/>
  <c r="O337"/>
  <c r="M337"/>
  <c r="L337"/>
  <c r="J337"/>
  <c r="I337"/>
  <c r="H337"/>
  <c r="G337"/>
  <c r="F337"/>
  <c r="V336"/>
  <c r="R336"/>
  <c r="P336"/>
  <c r="N336"/>
  <c r="K336"/>
  <c r="E336"/>
  <c r="V335"/>
  <c r="R335"/>
  <c r="P335"/>
  <c r="N335"/>
  <c r="K335"/>
  <c r="E335"/>
  <c r="V334"/>
  <c r="R334"/>
  <c r="P334"/>
  <c r="N334"/>
  <c r="K334"/>
  <c r="E334"/>
  <c r="V333"/>
  <c r="R333"/>
  <c r="P333"/>
  <c r="N333"/>
  <c r="K333"/>
  <c r="E333"/>
  <c r="Q332"/>
  <c r="R332" s="1"/>
  <c r="P332"/>
  <c r="O332"/>
  <c r="M332"/>
  <c r="L332"/>
  <c r="J332"/>
  <c r="K332" s="1"/>
  <c r="I332"/>
  <c r="H332"/>
  <c r="G332"/>
  <c r="F332"/>
  <c r="U328"/>
  <c r="E328"/>
  <c r="T327"/>
  <c r="T326" s="1"/>
  <c r="S327"/>
  <c r="S326" s="1"/>
  <c r="H327"/>
  <c r="G327"/>
  <c r="F327"/>
  <c r="F326" s="1"/>
  <c r="H326"/>
  <c r="V325"/>
  <c r="R325"/>
  <c r="P325"/>
  <c r="N325"/>
  <c r="K325"/>
  <c r="E325"/>
  <c r="Q324"/>
  <c r="O324"/>
  <c r="M324"/>
  <c r="L324"/>
  <c r="L323" s="1"/>
  <c r="J324"/>
  <c r="I324"/>
  <c r="I323" s="1"/>
  <c r="H324"/>
  <c r="H323" s="1"/>
  <c r="G324"/>
  <c r="F324"/>
  <c r="J323"/>
  <c r="F323"/>
  <c r="V322"/>
  <c r="U322"/>
  <c r="E322"/>
  <c r="T321"/>
  <c r="S321"/>
  <c r="Q321"/>
  <c r="O321"/>
  <c r="P321" s="1"/>
  <c r="M321"/>
  <c r="L321"/>
  <c r="V321" s="1"/>
  <c r="J321"/>
  <c r="I321"/>
  <c r="H321"/>
  <c r="G321"/>
  <c r="F321"/>
  <c r="V320"/>
  <c r="R320"/>
  <c r="P320"/>
  <c r="N320"/>
  <c r="K320"/>
  <c r="E320"/>
  <c r="Q319"/>
  <c r="O319"/>
  <c r="R319" s="1"/>
  <c r="M319"/>
  <c r="M318" s="1"/>
  <c r="L319"/>
  <c r="J319"/>
  <c r="I319"/>
  <c r="I318" s="1"/>
  <c r="H319"/>
  <c r="H318" s="1"/>
  <c r="G319"/>
  <c r="F319"/>
  <c r="T318"/>
  <c r="Q318"/>
  <c r="J318"/>
  <c r="V317"/>
  <c r="R317"/>
  <c r="P317"/>
  <c r="N317"/>
  <c r="K317"/>
  <c r="E317"/>
  <c r="Q316"/>
  <c r="R316" s="1"/>
  <c r="O316"/>
  <c r="M316"/>
  <c r="L316"/>
  <c r="J316"/>
  <c r="I316"/>
  <c r="H316"/>
  <c r="G316"/>
  <c r="F316"/>
  <c r="E316" s="1"/>
  <c r="V315"/>
  <c r="R315"/>
  <c r="P315"/>
  <c r="N315"/>
  <c r="K315"/>
  <c r="E315"/>
  <c r="Q314"/>
  <c r="P314"/>
  <c r="O314"/>
  <c r="R314" s="1"/>
  <c r="M314"/>
  <c r="L314"/>
  <c r="J314"/>
  <c r="K314" s="1"/>
  <c r="I314"/>
  <c r="H314"/>
  <c r="G314"/>
  <c r="F314"/>
  <c r="V313"/>
  <c r="R313"/>
  <c r="P313"/>
  <c r="N313"/>
  <c r="K313"/>
  <c r="E313"/>
  <c r="Q312"/>
  <c r="O312"/>
  <c r="M312"/>
  <c r="L312"/>
  <c r="J312"/>
  <c r="I312"/>
  <c r="H312"/>
  <c r="G312"/>
  <c r="F312"/>
  <c r="V310"/>
  <c r="R310"/>
  <c r="P310"/>
  <c r="N310"/>
  <c r="K310"/>
  <c r="E310"/>
  <c r="Q309"/>
  <c r="O309"/>
  <c r="M309"/>
  <c r="N309" s="1"/>
  <c r="L309"/>
  <c r="J309"/>
  <c r="K309" s="1"/>
  <c r="I309"/>
  <c r="H309"/>
  <c r="G309"/>
  <c r="F309"/>
  <c r="V308"/>
  <c r="R308"/>
  <c r="P308"/>
  <c r="N308"/>
  <c r="K308"/>
  <c r="E308"/>
  <c r="Q307"/>
  <c r="O307"/>
  <c r="M307"/>
  <c r="L307"/>
  <c r="J307"/>
  <c r="I307"/>
  <c r="I306" s="1"/>
  <c r="H307"/>
  <c r="G307"/>
  <c r="G306" s="1"/>
  <c r="F307"/>
  <c r="V304"/>
  <c r="R304"/>
  <c r="P304"/>
  <c r="N304"/>
  <c r="K304"/>
  <c r="E304"/>
  <c r="Q303"/>
  <c r="O303"/>
  <c r="N303"/>
  <c r="M303"/>
  <c r="L303"/>
  <c r="V303" s="1"/>
  <c r="J303"/>
  <c r="J302" s="1"/>
  <c r="I303"/>
  <c r="I302" s="1"/>
  <c r="I301" s="1"/>
  <c r="H303"/>
  <c r="H302" s="1"/>
  <c r="H301" s="1"/>
  <c r="G303"/>
  <c r="G302" s="1"/>
  <c r="G301" s="1"/>
  <c r="F303"/>
  <c r="Q302"/>
  <c r="Q301" s="1"/>
  <c r="M302"/>
  <c r="L302"/>
  <c r="U299"/>
  <c r="E299"/>
  <c r="T298"/>
  <c r="S298"/>
  <c r="S297" s="1"/>
  <c r="H298"/>
  <c r="G298"/>
  <c r="F298"/>
  <c r="F297" s="1"/>
  <c r="H297"/>
  <c r="G297"/>
  <c r="U296"/>
  <c r="E296"/>
  <c r="T295"/>
  <c r="S295"/>
  <c r="H295"/>
  <c r="H290" s="1"/>
  <c r="G295"/>
  <c r="F295"/>
  <c r="U294"/>
  <c r="E294"/>
  <c r="T293"/>
  <c r="S293"/>
  <c r="H293"/>
  <c r="G293"/>
  <c r="F293"/>
  <c r="U292"/>
  <c r="E292"/>
  <c r="U291"/>
  <c r="T291"/>
  <c r="S291"/>
  <c r="H291"/>
  <c r="E291"/>
  <c r="V289"/>
  <c r="R289"/>
  <c r="P289"/>
  <c r="N289"/>
  <c r="K289"/>
  <c r="E289"/>
  <c r="Q288"/>
  <c r="O288"/>
  <c r="M288"/>
  <c r="L288"/>
  <c r="L287" s="1"/>
  <c r="J288"/>
  <c r="J287" s="1"/>
  <c r="I288"/>
  <c r="I287" s="1"/>
  <c r="H288"/>
  <c r="H287" s="1"/>
  <c r="G288"/>
  <c r="G287" s="1"/>
  <c r="F288"/>
  <c r="O287"/>
  <c r="F287"/>
  <c r="V286"/>
  <c r="R286"/>
  <c r="P286"/>
  <c r="N286"/>
  <c r="K286"/>
  <c r="E286"/>
  <c r="Q285"/>
  <c r="O285"/>
  <c r="O284" s="1"/>
  <c r="M285"/>
  <c r="L285"/>
  <c r="L284" s="1"/>
  <c r="J285"/>
  <c r="I285"/>
  <c r="I284" s="1"/>
  <c r="K284" s="1"/>
  <c r="H285"/>
  <c r="G285"/>
  <c r="F285"/>
  <c r="E285"/>
  <c r="J284"/>
  <c r="H284"/>
  <c r="G284"/>
  <c r="F284"/>
  <c r="V283"/>
  <c r="R283"/>
  <c r="P283"/>
  <c r="N283"/>
  <c r="K283"/>
  <c r="E283"/>
  <c r="Q282"/>
  <c r="R282" s="1"/>
  <c r="O282"/>
  <c r="M282"/>
  <c r="L282"/>
  <c r="J282"/>
  <c r="K282" s="1"/>
  <c r="I282"/>
  <c r="H282"/>
  <c r="G282"/>
  <c r="F282"/>
  <c r="E282" s="1"/>
  <c r="V281"/>
  <c r="R281"/>
  <c r="P281"/>
  <c r="N281"/>
  <c r="K281"/>
  <c r="E281"/>
  <c r="Q280"/>
  <c r="Q279" s="1"/>
  <c r="R279" s="1"/>
  <c r="O280"/>
  <c r="M280"/>
  <c r="P280" s="1"/>
  <c r="L280"/>
  <c r="N280" s="1"/>
  <c r="J280"/>
  <c r="I280"/>
  <c r="I279" s="1"/>
  <c r="H280"/>
  <c r="G280"/>
  <c r="F280"/>
  <c r="O279"/>
  <c r="H279"/>
  <c r="U278"/>
  <c r="E278"/>
  <c r="T277"/>
  <c r="S277"/>
  <c r="S274" s="1"/>
  <c r="H277"/>
  <c r="G277"/>
  <c r="F277"/>
  <c r="V276"/>
  <c r="R276"/>
  <c r="P276"/>
  <c r="N276"/>
  <c r="K276"/>
  <c r="E276"/>
  <c r="Q275"/>
  <c r="Q274" s="1"/>
  <c r="O275"/>
  <c r="M275"/>
  <c r="L275"/>
  <c r="L274" s="1"/>
  <c r="J275"/>
  <c r="J274" s="1"/>
  <c r="I275"/>
  <c r="I274" s="1"/>
  <c r="H275"/>
  <c r="G275"/>
  <c r="F275"/>
  <c r="H274"/>
  <c r="U272"/>
  <c r="E272"/>
  <c r="T271"/>
  <c r="U271" s="1"/>
  <c r="S271"/>
  <c r="H271"/>
  <c r="G271"/>
  <c r="F271"/>
  <c r="U270"/>
  <c r="E270"/>
  <c r="T269"/>
  <c r="S269"/>
  <c r="S266" s="1"/>
  <c r="H269"/>
  <c r="G269"/>
  <c r="F269"/>
  <c r="U268"/>
  <c r="E268"/>
  <c r="T267"/>
  <c r="S267"/>
  <c r="H267"/>
  <c r="G267"/>
  <c r="F267"/>
  <c r="V265"/>
  <c r="R265"/>
  <c r="P265"/>
  <c r="N265"/>
  <c r="K265"/>
  <c r="E265"/>
  <c r="Q264"/>
  <c r="O264"/>
  <c r="R264" s="1"/>
  <c r="M264"/>
  <c r="L264"/>
  <c r="J264"/>
  <c r="I264"/>
  <c r="H264"/>
  <c r="H263" s="1"/>
  <c r="G264"/>
  <c r="F264"/>
  <c r="Q263"/>
  <c r="L263"/>
  <c r="I263"/>
  <c r="I259" s="1"/>
  <c r="G263"/>
  <c r="U262"/>
  <c r="E262"/>
  <c r="T261"/>
  <c r="S261"/>
  <c r="H261"/>
  <c r="G261"/>
  <c r="F261"/>
  <c r="S260"/>
  <c r="S259" s="1"/>
  <c r="H260"/>
  <c r="G260"/>
  <c r="V257"/>
  <c r="R257"/>
  <c r="P257"/>
  <c r="N257"/>
  <c r="K257"/>
  <c r="E257"/>
  <c r="Q256"/>
  <c r="Q246" s="1"/>
  <c r="O256"/>
  <c r="M256"/>
  <c r="L256"/>
  <c r="N256" s="1"/>
  <c r="J256"/>
  <c r="I256"/>
  <c r="H256"/>
  <c r="G256"/>
  <c r="F256"/>
  <c r="U255"/>
  <c r="E255"/>
  <c r="T254"/>
  <c r="S254"/>
  <c r="H254"/>
  <c r="G254"/>
  <c r="F254"/>
  <c r="V253"/>
  <c r="R253"/>
  <c r="P253"/>
  <c r="N253"/>
  <c r="K253"/>
  <c r="E253"/>
  <c r="V252"/>
  <c r="R252"/>
  <c r="P252"/>
  <c r="N252"/>
  <c r="K252"/>
  <c r="E252"/>
  <c r="Q251"/>
  <c r="R251" s="1"/>
  <c r="O251"/>
  <c r="N251"/>
  <c r="M251"/>
  <c r="P251" s="1"/>
  <c r="L251"/>
  <c r="J251"/>
  <c r="I251"/>
  <c r="H251"/>
  <c r="G251"/>
  <c r="F251"/>
  <c r="V250"/>
  <c r="R250"/>
  <c r="P250"/>
  <c r="N250"/>
  <c r="K250"/>
  <c r="E250"/>
  <c r="V249"/>
  <c r="R249"/>
  <c r="P249"/>
  <c r="N249"/>
  <c r="K249"/>
  <c r="E249"/>
  <c r="V248"/>
  <c r="R248"/>
  <c r="P248"/>
  <c r="N248"/>
  <c r="K248"/>
  <c r="E248"/>
  <c r="Q247"/>
  <c r="O247"/>
  <c r="N247"/>
  <c r="M247"/>
  <c r="L247"/>
  <c r="V247" s="1"/>
  <c r="J247"/>
  <c r="K247" s="1"/>
  <c r="I247"/>
  <c r="H247"/>
  <c r="H246" s="1"/>
  <c r="H245" s="1"/>
  <c r="H244" s="1"/>
  <c r="G247"/>
  <c r="F247"/>
  <c r="S246"/>
  <c r="S245" s="1"/>
  <c r="I246"/>
  <c r="I245" s="1"/>
  <c r="I244" s="1"/>
  <c r="S244"/>
  <c r="V243"/>
  <c r="R243"/>
  <c r="P243"/>
  <c r="N243"/>
  <c r="E243"/>
  <c r="V242"/>
  <c r="R242"/>
  <c r="P242"/>
  <c r="N242"/>
  <c r="E242"/>
  <c r="V241"/>
  <c r="R241"/>
  <c r="P241"/>
  <c r="N241"/>
  <c r="E241"/>
  <c r="V240"/>
  <c r="R240"/>
  <c r="P240"/>
  <c r="N240"/>
  <c r="E240"/>
  <c r="V239"/>
  <c r="R239"/>
  <c r="P239"/>
  <c r="N239"/>
  <c r="K239"/>
  <c r="E239"/>
  <c r="Q238"/>
  <c r="O238"/>
  <c r="M238"/>
  <c r="L238"/>
  <c r="L235" s="1"/>
  <c r="J238"/>
  <c r="I238"/>
  <c r="K238" s="1"/>
  <c r="H238"/>
  <c r="G238"/>
  <c r="F238"/>
  <c r="V237"/>
  <c r="P237"/>
  <c r="N237"/>
  <c r="K237"/>
  <c r="E237"/>
  <c r="Q236"/>
  <c r="O236"/>
  <c r="M236"/>
  <c r="V236" s="1"/>
  <c r="L236"/>
  <c r="J236"/>
  <c r="I236"/>
  <c r="H236"/>
  <c r="H235" s="1"/>
  <c r="H234" s="1"/>
  <c r="G236"/>
  <c r="F236"/>
  <c r="E236" s="1"/>
  <c r="Q235"/>
  <c r="Q234"/>
  <c r="V233"/>
  <c r="R233"/>
  <c r="N233"/>
  <c r="K233"/>
  <c r="E233"/>
  <c r="V232"/>
  <c r="R232"/>
  <c r="N232"/>
  <c r="K232"/>
  <c r="E232"/>
  <c r="V231"/>
  <c r="R231"/>
  <c r="N231"/>
  <c r="K231"/>
  <c r="E231"/>
  <c r="V230"/>
  <c r="R230"/>
  <c r="N230"/>
  <c r="K230"/>
  <c r="E230"/>
  <c r="V229"/>
  <c r="R229"/>
  <c r="N229"/>
  <c r="K229"/>
  <c r="E229"/>
  <c r="V228"/>
  <c r="R228"/>
  <c r="N228"/>
  <c r="K228"/>
  <c r="E228"/>
  <c r="V227"/>
  <c r="R227"/>
  <c r="N227"/>
  <c r="K227"/>
  <c r="E227"/>
  <c r="V226"/>
  <c r="R226"/>
  <c r="N226"/>
  <c r="K226"/>
  <c r="E226"/>
  <c r="V225"/>
  <c r="R225"/>
  <c r="N225"/>
  <c r="K225"/>
  <c r="E225"/>
  <c r="V224"/>
  <c r="R224"/>
  <c r="N224"/>
  <c r="K224"/>
  <c r="E224"/>
  <c r="V223"/>
  <c r="R223"/>
  <c r="N223"/>
  <c r="K223"/>
  <c r="E223"/>
  <c r="V222"/>
  <c r="R222"/>
  <c r="N222"/>
  <c r="K222"/>
  <c r="E222"/>
  <c r="V221"/>
  <c r="R221"/>
  <c r="N221"/>
  <c r="K221"/>
  <c r="E221"/>
  <c r="V220"/>
  <c r="R220"/>
  <c r="N220"/>
  <c r="K220"/>
  <c r="E220"/>
  <c r="V219"/>
  <c r="R219"/>
  <c r="N219"/>
  <c r="K219"/>
  <c r="E219"/>
  <c r="V218"/>
  <c r="R218"/>
  <c r="N218"/>
  <c r="K218"/>
  <c r="E218"/>
  <c r="V217"/>
  <c r="R217"/>
  <c r="N217"/>
  <c r="K217"/>
  <c r="E217"/>
  <c r="V216"/>
  <c r="R216"/>
  <c r="N216"/>
  <c r="K216"/>
  <c r="E216"/>
  <c r="V215"/>
  <c r="R215"/>
  <c r="N215"/>
  <c r="K215"/>
  <c r="E215"/>
  <c r="V214"/>
  <c r="R214"/>
  <c r="N214"/>
  <c r="K214"/>
  <c r="E214"/>
  <c r="V213"/>
  <c r="R213"/>
  <c r="N213"/>
  <c r="K213"/>
  <c r="E213"/>
  <c r="V212"/>
  <c r="R212"/>
  <c r="N212"/>
  <c r="K212"/>
  <c r="E212"/>
  <c r="V211"/>
  <c r="R211"/>
  <c r="N211"/>
  <c r="K211"/>
  <c r="E211"/>
  <c r="V210"/>
  <c r="R210"/>
  <c r="N210"/>
  <c r="K210"/>
  <c r="E210"/>
  <c r="V209"/>
  <c r="R209"/>
  <c r="N209"/>
  <c r="K209"/>
  <c r="E209"/>
  <c r="V208"/>
  <c r="R208"/>
  <c r="N208"/>
  <c r="K208"/>
  <c r="E208"/>
  <c r="V207"/>
  <c r="R207"/>
  <c r="N207"/>
  <c r="K207"/>
  <c r="E207"/>
  <c r="V206"/>
  <c r="R206"/>
  <c r="N206"/>
  <c r="K206"/>
  <c r="E206"/>
  <c r="V205"/>
  <c r="R205"/>
  <c r="N205"/>
  <c r="K205"/>
  <c r="E205"/>
  <c r="V204"/>
  <c r="R204"/>
  <c r="N204"/>
  <c r="K204"/>
  <c r="E204"/>
  <c r="V203"/>
  <c r="R203"/>
  <c r="N203"/>
  <c r="K203"/>
  <c r="E203"/>
  <c r="Q202"/>
  <c r="O202"/>
  <c r="M202"/>
  <c r="V202" s="1"/>
  <c r="L202"/>
  <c r="J202"/>
  <c r="K202" s="1"/>
  <c r="I202"/>
  <c r="H202"/>
  <c r="G202"/>
  <c r="F202"/>
  <c r="V201"/>
  <c r="R201"/>
  <c r="P201"/>
  <c r="N201"/>
  <c r="K201"/>
  <c r="E201"/>
  <c r="Q200"/>
  <c r="O200"/>
  <c r="M200"/>
  <c r="P200" s="1"/>
  <c r="L200"/>
  <c r="J200"/>
  <c r="I200"/>
  <c r="K200" s="1"/>
  <c r="H200"/>
  <c r="G200"/>
  <c r="E200" s="1"/>
  <c r="F200"/>
  <c r="G199"/>
  <c r="V198"/>
  <c r="R198"/>
  <c r="P198"/>
  <c r="N198"/>
  <c r="E198"/>
  <c r="V197"/>
  <c r="R197"/>
  <c r="P197"/>
  <c r="N197"/>
  <c r="E197"/>
  <c r="V196"/>
  <c r="R196"/>
  <c r="P196"/>
  <c r="N196"/>
  <c r="E196"/>
  <c r="V195"/>
  <c r="R195"/>
  <c r="P195"/>
  <c r="N195"/>
  <c r="E195"/>
  <c r="V194"/>
  <c r="R194"/>
  <c r="P194"/>
  <c r="N194"/>
  <c r="E194"/>
  <c r="V193"/>
  <c r="R193"/>
  <c r="P193"/>
  <c r="N193"/>
  <c r="E193"/>
  <c r="V192"/>
  <c r="R192"/>
  <c r="P192"/>
  <c r="N192"/>
  <c r="K192"/>
  <c r="E192"/>
  <c r="Q191"/>
  <c r="O191"/>
  <c r="M191"/>
  <c r="N191" s="1"/>
  <c r="L191"/>
  <c r="J191"/>
  <c r="I191"/>
  <c r="H191"/>
  <c r="H190" s="1"/>
  <c r="G191"/>
  <c r="F191"/>
  <c r="Q190"/>
  <c r="M190"/>
  <c r="L190"/>
  <c r="I190"/>
  <c r="G190"/>
  <c r="V187"/>
  <c r="R187"/>
  <c r="P187"/>
  <c r="N187"/>
  <c r="K187"/>
  <c r="E187"/>
  <c r="V186"/>
  <c r="R186"/>
  <c r="P186"/>
  <c r="N186"/>
  <c r="K186"/>
  <c r="E186"/>
  <c r="E185" s="1"/>
  <c r="E184" s="1"/>
  <c r="U185"/>
  <c r="U184" s="1"/>
  <c r="T185"/>
  <c r="S185"/>
  <c r="S184" s="1"/>
  <c r="Q185"/>
  <c r="Q184" s="1"/>
  <c r="O185"/>
  <c r="N185"/>
  <c r="M185"/>
  <c r="M184" s="1"/>
  <c r="L185"/>
  <c r="J185"/>
  <c r="I185"/>
  <c r="I184" s="1"/>
  <c r="H185"/>
  <c r="H184" s="1"/>
  <c r="G185"/>
  <c r="F185"/>
  <c r="F184" s="1"/>
  <c r="T184"/>
  <c r="O184"/>
  <c r="L184"/>
  <c r="V184" s="1"/>
  <c r="G184"/>
  <c r="V183"/>
  <c r="R183"/>
  <c r="P183"/>
  <c r="N183"/>
  <c r="K183"/>
  <c r="E183"/>
  <c r="E182" s="1"/>
  <c r="U182"/>
  <c r="T182"/>
  <c r="S182"/>
  <c r="Q182"/>
  <c r="O182"/>
  <c r="M182"/>
  <c r="N182" s="1"/>
  <c r="L182"/>
  <c r="J182"/>
  <c r="I182"/>
  <c r="H182"/>
  <c r="G182"/>
  <c r="F182"/>
  <c r="V181"/>
  <c r="R181"/>
  <c r="P181"/>
  <c r="N181"/>
  <c r="E181"/>
  <c r="V180"/>
  <c r="R180"/>
  <c r="P180"/>
  <c r="N180"/>
  <c r="E180"/>
  <c r="V179"/>
  <c r="R179"/>
  <c r="P179"/>
  <c r="N179"/>
  <c r="E179"/>
  <c r="V178"/>
  <c r="R178"/>
  <c r="P178"/>
  <c r="N178"/>
  <c r="E178"/>
  <c r="V177"/>
  <c r="R177"/>
  <c r="P177"/>
  <c r="N177"/>
  <c r="E177"/>
  <c r="V176"/>
  <c r="R176"/>
  <c r="P176"/>
  <c r="N176"/>
  <c r="K176"/>
  <c r="E176"/>
  <c r="Q175"/>
  <c r="O175"/>
  <c r="M175"/>
  <c r="L175"/>
  <c r="J175"/>
  <c r="I175"/>
  <c r="H175"/>
  <c r="H174" s="1"/>
  <c r="G175"/>
  <c r="F175"/>
  <c r="E175" s="1"/>
  <c r="L174"/>
  <c r="V173"/>
  <c r="R173"/>
  <c r="P173"/>
  <c r="N173"/>
  <c r="K173"/>
  <c r="E173"/>
  <c r="Q172"/>
  <c r="O172"/>
  <c r="M172"/>
  <c r="L172"/>
  <c r="L169" s="1"/>
  <c r="J172"/>
  <c r="I172"/>
  <c r="H172"/>
  <c r="G172"/>
  <c r="G169" s="1"/>
  <c r="F172"/>
  <c r="V171"/>
  <c r="R171"/>
  <c r="P171"/>
  <c r="N171"/>
  <c r="K171"/>
  <c r="E171"/>
  <c r="Q170"/>
  <c r="O170"/>
  <c r="O169" s="1"/>
  <c r="M170"/>
  <c r="L170"/>
  <c r="J170"/>
  <c r="I170"/>
  <c r="H170"/>
  <c r="H169" s="1"/>
  <c r="G170"/>
  <c r="F170"/>
  <c r="V166"/>
  <c r="R166"/>
  <c r="P166"/>
  <c r="N166"/>
  <c r="K166"/>
  <c r="E166"/>
  <c r="Q165"/>
  <c r="O165"/>
  <c r="M165"/>
  <c r="L165"/>
  <c r="J165"/>
  <c r="I165"/>
  <c r="H165"/>
  <c r="G165"/>
  <c r="E165" s="1"/>
  <c r="F165"/>
  <c r="V164"/>
  <c r="R164"/>
  <c r="P164"/>
  <c r="N164"/>
  <c r="K164"/>
  <c r="E164"/>
  <c r="V163"/>
  <c r="R163"/>
  <c r="P163"/>
  <c r="N163"/>
  <c r="K163"/>
  <c r="E163"/>
  <c r="V162"/>
  <c r="R162"/>
  <c r="P162"/>
  <c r="N162"/>
  <c r="K162"/>
  <c r="E162"/>
  <c r="Q161"/>
  <c r="O161"/>
  <c r="P161" s="1"/>
  <c r="M161"/>
  <c r="L161"/>
  <c r="J161"/>
  <c r="I161"/>
  <c r="H161"/>
  <c r="G161"/>
  <c r="F161"/>
  <c r="V160"/>
  <c r="R160"/>
  <c r="P160"/>
  <c r="N160"/>
  <c r="E160"/>
  <c r="V159"/>
  <c r="R159"/>
  <c r="P159"/>
  <c r="N159"/>
  <c r="E159"/>
  <c r="V158"/>
  <c r="R158"/>
  <c r="P158"/>
  <c r="N158"/>
  <c r="E158"/>
  <c r="V157"/>
  <c r="R157"/>
  <c r="P157"/>
  <c r="N157"/>
  <c r="I157"/>
  <c r="K157" s="1"/>
  <c r="E157"/>
  <c r="Q156"/>
  <c r="O156"/>
  <c r="M156"/>
  <c r="N156" s="1"/>
  <c r="L156"/>
  <c r="J156"/>
  <c r="H156"/>
  <c r="H155" s="1"/>
  <c r="G156"/>
  <c r="F156"/>
  <c r="E156" s="1"/>
  <c r="V154"/>
  <c r="R154"/>
  <c r="P154"/>
  <c r="N154"/>
  <c r="K154"/>
  <c r="E154"/>
  <c r="Q153"/>
  <c r="Q152" s="1"/>
  <c r="O153"/>
  <c r="M153"/>
  <c r="N153" s="1"/>
  <c r="L153"/>
  <c r="L152" s="1"/>
  <c r="J153"/>
  <c r="J152" s="1"/>
  <c r="I153"/>
  <c r="G153"/>
  <c r="G152" s="1"/>
  <c r="F153"/>
  <c r="M152"/>
  <c r="H152"/>
  <c r="V151"/>
  <c r="R151"/>
  <c r="P151"/>
  <c r="N151"/>
  <c r="G151"/>
  <c r="E151" s="1"/>
  <c r="V150"/>
  <c r="R150"/>
  <c r="P150"/>
  <c r="N150"/>
  <c r="G150"/>
  <c r="E150" s="1"/>
  <c r="V149"/>
  <c r="R149"/>
  <c r="P149"/>
  <c r="N149"/>
  <c r="E149"/>
  <c r="V148"/>
  <c r="R148"/>
  <c r="P148"/>
  <c r="N148"/>
  <c r="E148"/>
  <c r="V147"/>
  <c r="R147"/>
  <c r="P147"/>
  <c r="N147"/>
  <c r="E147"/>
  <c r="V146"/>
  <c r="R146"/>
  <c r="P146"/>
  <c r="N146"/>
  <c r="E146"/>
  <c r="V145"/>
  <c r="R145"/>
  <c r="P145"/>
  <c r="N145"/>
  <c r="E145"/>
  <c r="V144"/>
  <c r="R144"/>
  <c r="P144"/>
  <c r="N144"/>
  <c r="E144"/>
  <c r="V143"/>
  <c r="R143"/>
  <c r="P143"/>
  <c r="N143"/>
  <c r="E143"/>
  <c r="V142"/>
  <c r="R142"/>
  <c r="P142"/>
  <c r="N142"/>
  <c r="E142"/>
  <c r="V141"/>
  <c r="R141"/>
  <c r="P141"/>
  <c r="N141"/>
  <c r="E141"/>
  <c r="V140"/>
  <c r="R140"/>
  <c r="P140"/>
  <c r="N140"/>
  <c r="K140"/>
  <c r="G140"/>
  <c r="E140" s="1"/>
  <c r="Q139"/>
  <c r="Q138" s="1"/>
  <c r="O139"/>
  <c r="O138" s="1"/>
  <c r="M139"/>
  <c r="L139"/>
  <c r="J139"/>
  <c r="K139" s="1"/>
  <c r="I139"/>
  <c r="I138" s="1"/>
  <c r="H139"/>
  <c r="H138" s="1"/>
  <c r="F139"/>
  <c r="F138" s="1"/>
  <c r="V136"/>
  <c r="R136"/>
  <c r="P136"/>
  <c r="N136"/>
  <c r="E136"/>
  <c r="V135"/>
  <c r="R135"/>
  <c r="P135"/>
  <c r="N135"/>
  <c r="E135"/>
  <c r="V134"/>
  <c r="R134"/>
  <c r="P134"/>
  <c r="N134"/>
  <c r="E134"/>
  <c r="V133"/>
  <c r="R133"/>
  <c r="P133"/>
  <c r="N133"/>
  <c r="E133"/>
  <c r="V132"/>
  <c r="R132"/>
  <c r="P132"/>
  <c r="N132"/>
  <c r="E132"/>
  <c r="V131"/>
  <c r="R131"/>
  <c r="P131"/>
  <c r="N131"/>
  <c r="E131"/>
  <c r="V130"/>
  <c r="R130"/>
  <c r="P130"/>
  <c r="N130"/>
  <c r="E130"/>
  <c r="V129"/>
  <c r="R129"/>
  <c r="P129"/>
  <c r="N129"/>
  <c r="E129"/>
  <c r="V128"/>
  <c r="R128"/>
  <c r="P128"/>
  <c r="N128"/>
  <c r="E128"/>
  <c r="V127"/>
  <c r="R127"/>
  <c r="P127"/>
  <c r="N127"/>
  <c r="E127"/>
  <c r="V126"/>
  <c r="R126"/>
  <c r="P126"/>
  <c r="N126"/>
  <c r="E126"/>
  <c r="V125"/>
  <c r="R125"/>
  <c r="P125"/>
  <c r="N125"/>
  <c r="K125"/>
  <c r="E125"/>
  <c r="Q124"/>
  <c r="Q123" s="1"/>
  <c r="R123" s="1"/>
  <c r="O124"/>
  <c r="M124"/>
  <c r="M123" s="1"/>
  <c r="L124"/>
  <c r="L123" s="1"/>
  <c r="V123" s="1"/>
  <c r="J124"/>
  <c r="I124"/>
  <c r="H124"/>
  <c r="H123" s="1"/>
  <c r="G124"/>
  <c r="G123" s="1"/>
  <c r="F124"/>
  <c r="O123"/>
  <c r="I123"/>
  <c r="U122"/>
  <c r="E122"/>
  <c r="T121"/>
  <c r="S121"/>
  <c r="H121"/>
  <c r="G121"/>
  <c r="F121"/>
  <c r="S120"/>
  <c r="H120"/>
  <c r="G120"/>
  <c r="V119"/>
  <c r="R119"/>
  <c r="P119"/>
  <c r="N119"/>
  <c r="K119"/>
  <c r="E119"/>
  <c r="V118"/>
  <c r="R118"/>
  <c r="P118"/>
  <c r="N118"/>
  <c r="K118"/>
  <c r="E118"/>
  <c r="V117"/>
  <c r="R117"/>
  <c r="P117"/>
  <c r="N117"/>
  <c r="K117"/>
  <c r="E117"/>
  <c r="Q116"/>
  <c r="Q115" s="1"/>
  <c r="O116"/>
  <c r="O115" s="1"/>
  <c r="O114" s="1"/>
  <c r="M116"/>
  <c r="L116"/>
  <c r="V116" s="1"/>
  <c r="J116"/>
  <c r="I116"/>
  <c r="I115" s="1"/>
  <c r="H116"/>
  <c r="G116"/>
  <c r="G115" s="1"/>
  <c r="F116"/>
  <c r="F115" s="1"/>
  <c r="M115"/>
  <c r="H115"/>
  <c r="S114"/>
  <c r="S47" s="1"/>
  <c r="V112"/>
  <c r="R112"/>
  <c r="N112"/>
  <c r="K112"/>
  <c r="E112"/>
  <c r="Q111"/>
  <c r="P111"/>
  <c r="P110" s="1"/>
  <c r="O111"/>
  <c r="M111"/>
  <c r="M110" s="1"/>
  <c r="L111"/>
  <c r="V111" s="1"/>
  <c r="J111"/>
  <c r="J110" s="1"/>
  <c r="K110" s="1"/>
  <c r="I111"/>
  <c r="H111"/>
  <c r="H110" s="1"/>
  <c r="G111"/>
  <c r="G110" s="1"/>
  <c r="F111"/>
  <c r="F110" s="1"/>
  <c r="Q110"/>
  <c r="I110"/>
  <c r="V109"/>
  <c r="R109"/>
  <c r="P109"/>
  <c r="N109"/>
  <c r="E109"/>
  <c r="V108"/>
  <c r="R108"/>
  <c r="P108"/>
  <c r="N108"/>
  <c r="E108"/>
  <c r="V107"/>
  <c r="R107"/>
  <c r="P107"/>
  <c r="N107"/>
  <c r="K107"/>
  <c r="E107"/>
  <c r="V106"/>
  <c r="R106"/>
  <c r="P106"/>
  <c r="N106"/>
  <c r="K106"/>
  <c r="E106"/>
  <c r="Q105"/>
  <c r="O105"/>
  <c r="M105"/>
  <c r="N105" s="1"/>
  <c r="L105"/>
  <c r="J105"/>
  <c r="I105"/>
  <c r="H105"/>
  <c r="G105"/>
  <c r="F105"/>
  <c r="V104"/>
  <c r="R104"/>
  <c r="P104"/>
  <c r="N104"/>
  <c r="E104"/>
  <c r="V103"/>
  <c r="R103"/>
  <c r="P103"/>
  <c r="N103"/>
  <c r="E103"/>
  <c r="V102"/>
  <c r="R102"/>
  <c r="P102"/>
  <c r="N102"/>
  <c r="E102"/>
  <c r="V101"/>
  <c r="R101"/>
  <c r="P101"/>
  <c r="N101"/>
  <c r="E101"/>
  <c r="V100"/>
  <c r="R100"/>
  <c r="P100"/>
  <c r="N100"/>
  <c r="E100"/>
  <c r="V99"/>
  <c r="R99"/>
  <c r="P99"/>
  <c r="N99"/>
  <c r="E99"/>
  <c r="V98"/>
  <c r="R98"/>
  <c r="P98"/>
  <c r="N98"/>
  <c r="E98"/>
  <c r="V97"/>
  <c r="R97"/>
  <c r="P97"/>
  <c r="N97"/>
  <c r="E97"/>
  <c r="V96"/>
  <c r="R96"/>
  <c r="P96"/>
  <c r="N96"/>
  <c r="E96"/>
  <c r="V95"/>
  <c r="R95"/>
  <c r="P95"/>
  <c r="N95"/>
  <c r="E95"/>
  <c r="V94"/>
  <c r="R94"/>
  <c r="P94"/>
  <c r="N94"/>
  <c r="E94"/>
  <c r="V93"/>
  <c r="R93"/>
  <c r="P93"/>
  <c r="N93"/>
  <c r="E93"/>
  <c r="V92"/>
  <c r="R92"/>
  <c r="P92"/>
  <c r="N92"/>
  <c r="E92"/>
  <c r="V91"/>
  <c r="R91"/>
  <c r="P91"/>
  <c r="N91"/>
  <c r="E91"/>
  <c r="V90"/>
  <c r="R90"/>
  <c r="P90"/>
  <c r="N90"/>
  <c r="E90"/>
  <c r="V89"/>
  <c r="R89"/>
  <c r="P89"/>
  <c r="N89"/>
  <c r="E89"/>
  <c r="V88"/>
  <c r="R88"/>
  <c r="P88"/>
  <c r="N88"/>
  <c r="E88"/>
  <c r="V87"/>
  <c r="R87"/>
  <c r="P87"/>
  <c r="N87"/>
  <c r="E87"/>
  <c r="V86"/>
  <c r="R86"/>
  <c r="P86"/>
  <c r="N86"/>
  <c r="E86"/>
  <c r="V85"/>
  <c r="R85"/>
  <c r="P85"/>
  <c r="N85"/>
  <c r="E85"/>
  <c r="V84"/>
  <c r="R84"/>
  <c r="P84"/>
  <c r="N84"/>
  <c r="E84"/>
  <c r="V83"/>
  <c r="R83"/>
  <c r="P83"/>
  <c r="N83"/>
  <c r="E83"/>
  <c r="V82"/>
  <c r="R82"/>
  <c r="P82"/>
  <c r="N82"/>
  <c r="E82"/>
  <c r="V81"/>
  <c r="R81"/>
  <c r="P81"/>
  <c r="N81"/>
  <c r="E81"/>
  <c r="V80"/>
  <c r="R80"/>
  <c r="P80"/>
  <c r="N80"/>
  <c r="E80"/>
  <c r="V79"/>
  <c r="R79"/>
  <c r="P79"/>
  <c r="N79"/>
  <c r="E79"/>
  <c r="V78"/>
  <c r="R78"/>
  <c r="P78"/>
  <c r="N78"/>
  <c r="E78"/>
  <c r="V77"/>
  <c r="R77"/>
  <c r="P77"/>
  <c r="N77"/>
  <c r="E77"/>
  <c r="V76"/>
  <c r="R76"/>
  <c r="P76"/>
  <c r="N76"/>
  <c r="E76"/>
  <c r="V75"/>
  <c r="R75"/>
  <c r="P75"/>
  <c r="N75"/>
  <c r="E75"/>
  <c r="V74"/>
  <c r="R74"/>
  <c r="P74"/>
  <c r="N74"/>
  <c r="E74"/>
  <c r="V73"/>
  <c r="R73"/>
  <c r="P73"/>
  <c r="N73"/>
  <c r="E73"/>
  <c r="V72"/>
  <c r="R72"/>
  <c r="P72"/>
  <c r="N72"/>
  <c r="E72"/>
  <c r="V71"/>
  <c r="R71"/>
  <c r="P71"/>
  <c r="N71"/>
  <c r="E71"/>
  <c r="V70"/>
  <c r="R70"/>
  <c r="P70"/>
  <c r="N70"/>
  <c r="E70"/>
  <c r="V69"/>
  <c r="R69"/>
  <c r="P69"/>
  <c r="N69"/>
  <c r="E69"/>
  <c r="V68"/>
  <c r="R68"/>
  <c r="P68"/>
  <c r="N68"/>
  <c r="E68"/>
  <c r="V67"/>
  <c r="R67"/>
  <c r="P67"/>
  <c r="N67"/>
  <c r="E67"/>
  <c r="V66"/>
  <c r="R66"/>
  <c r="P66"/>
  <c r="N66"/>
  <c r="E66"/>
  <c r="V65"/>
  <c r="R65"/>
  <c r="P65"/>
  <c r="N65"/>
  <c r="E65"/>
  <c r="V64"/>
  <c r="R64"/>
  <c r="P64"/>
  <c r="N64"/>
  <c r="E64"/>
  <c r="V63"/>
  <c r="R63"/>
  <c r="P63"/>
  <c r="N63"/>
  <c r="E63"/>
  <c r="V62"/>
  <c r="R62"/>
  <c r="P62"/>
  <c r="N62"/>
  <c r="E62"/>
  <c r="V61"/>
  <c r="R61"/>
  <c r="P61"/>
  <c r="N61"/>
  <c r="E61"/>
  <c r="V60"/>
  <c r="R60"/>
  <c r="P60"/>
  <c r="N60"/>
  <c r="E60"/>
  <c r="V59"/>
  <c r="R59"/>
  <c r="P59"/>
  <c r="N59"/>
  <c r="E59"/>
  <c r="V58"/>
  <c r="R58"/>
  <c r="P58"/>
  <c r="N58"/>
  <c r="E58"/>
  <c r="V57"/>
  <c r="R57"/>
  <c r="P57"/>
  <c r="N57"/>
  <c r="K57"/>
  <c r="E57"/>
  <c r="Q56"/>
  <c r="Q55" s="1"/>
  <c r="O56"/>
  <c r="M56"/>
  <c r="L56"/>
  <c r="N56" s="1"/>
  <c r="J56"/>
  <c r="I56"/>
  <c r="I55" s="1"/>
  <c r="H56"/>
  <c r="G56"/>
  <c r="F56"/>
  <c r="H55"/>
  <c r="V54"/>
  <c r="R54"/>
  <c r="P54"/>
  <c r="N54"/>
  <c r="K54"/>
  <c r="E54"/>
  <c r="V53"/>
  <c r="R53"/>
  <c r="P53"/>
  <c r="N53"/>
  <c r="K53"/>
  <c r="E53"/>
  <c r="V52"/>
  <c r="R52"/>
  <c r="P52"/>
  <c r="N52"/>
  <c r="K52"/>
  <c r="E52"/>
  <c r="Q51"/>
  <c r="Q50" s="1"/>
  <c r="O51"/>
  <c r="M51"/>
  <c r="L51"/>
  <c r="L50" s="1"/>
  <c r="J51"/>
  <c r="J50" s="1"/>
  <c r="I51"/>
  <c r="H51"/>
  <c r="H50" s="1"/>
  <c r="G51"/>
  <c r="G50" s="1"/>
  <c r="F51"/>
  <c r="M50"/>
  <c r="I50"/>
  <c r="F50"/>
  <c r="V46"/>
  <c r="R46"/>
  <c r="P46"/>
  <c r="N46"/>
  <c r="K46"/>
  <c r="E46"/>
  <c r="Q45"/>
  <c r="O45"/>
  <c r="O42" s="1"/>
  <c r="M45"/>
  <c r="M42" s="1"/>
  <c r="M41" s="1"/>
  <c r="L45"/>
  <c r="J45"/>
  <c r="I45"/>
  <c r="I42" s="1"/>
  <c r="I41" s="1"/>
  <c r="H45"/>
  <c r="G45"/>
  <c r="F45"/>
  <c r="U44"/>
  <c r="E44"/>
  <c r="T43"/>
  <c r="S43"/>
  <c r="S42" s="1"/>
  <c r="S41" s="1"/>
  <c r="H43"/>
  <c r="G43"/>
  <c r="F43"/>
  <c r="Q42"/>
  <c r="Q41" s="1"/>
  <c r="J42"/>
  <c r="J41" s="1"/>
  <c r="U40"/>
  <c r="T39"/>
  <c r="S39"/>
  <c r="H39"/>
  <c r="G39"/>
  <c r="F39"/>
  <c r="E39" s="1"/>
  <c r="U38"/>
  <c r="E38"/>
  <c r="T37"/>
  <c r="S37"/>
  <c r="H37"/>
  <c r="G37"/>
  <c r="F37"/>
  <c r="U36"/>
  <c r="E36"/>
  <c r="T35"/>
  <c r="S35"/>
  <c r="H35"/>
  <c r="G35"/>
  <c r="F35"/>
  <c r="V34"/>
  <c r="R34"/>
  <c r="P34"/>
  <c r="N34"/>
  <c r="K34"/>
  <c r="E34"/>
  <c r="U33"/>
  <c r="E33"/>
  <c r="U32"/>
  <c r="T32"/>
  <c r="S32"/>
  <c r="Q32"/>
  <c r="O32"/>
  <c r="M32"/>
  <c r="L32"/>
  <c r="J32"/>
  <c r="I32"/>
  <c r="K32" s="1"/>
  <c r="H32"/>
  <c r="G32"/>
  <c r="F32"/>
  <c r="E32"/>
  <c r="V31"/>
  <c r="R31"/>
  <c r="P31"/>
  <c r="N31"/>
  <c r="K31"/>
  <c r="E31"/>
  <c r="V30"/>
  <c r="R30"/>
  <c r="P30"/>
  <c r="N30"/>
  <c r="K30"/>
  <c r="V29"/>
  <c r="R29"/>
  <c r="P29"/>
  <c r="N29"/>
  <c r="K29"/>
  <c r="U28"/>
  <c r="G28"/>
  <c r="F28"/>
  <c r="E28"/>
  <c r="U27"/>
  <c r="E27"/>
  <c r="T26"/>
  <c r="S26"/>
  <c r="Q26"/>
  <c r="O26"/>
  <c r="M26"/>
  <c r="M25" s="1"/>
  <c r="L26"/>
  <c r="J26"/>
  <c r="I26"/>
  <c r="H26"/>
  <c r="G26"/>
  <c r="G25" s="1"/>
  <c r="F26"/>
  <c r="Q25"/>
  <c r="J25"/>
  <c r="V24"/>
  <c r="R24"/>
  <c r="P24"/>
  <c r="N24"/>
  <c r="K24"/>
  <c r="E24"/>
  <c r="U23"/>
  <c r="E23"/>
  <c r="T22"/>
  <c r="S22"/>
  <c r="S21" s="1"/>
  <c r="Q22"/>
  <c r="Q21" s="1"/>
  <c r="O22"/>
  <c r="M22"/>
  <c r="M21" s="1"/>
  <c r="L22"/>
  <c r="J22"/>
  <c r="I22"/>
  <c r="H22"/>
  <c r="H21" s="1"/>
  <c r="G22"/>
  <c r="G21" s="1"/>
  <c r="F22"/>
  <c r="F21" s="1"/>
  <c r="E21" s="1"/>
  <c r="J21"/>
  <c r="U20"/>
  <c r="E20"/>
  <c r="T19"/>
  <c r="U19" s="1"/>
  <c r="S19"/>
  <c r="H19"/>
  <c r="G19"/>
  <c r="F19"/>
  <c r="U18"/>
  <c r="E18"/>
  <c r="T17"/>
  <c r="S17"/>
  <c r="H17"/>
  <c r="G17"/>
  <c r="F17"/>
  <c r="U16"/>
  <c r="E16"/>
  <c r="T15"/>
  <c r="S15"/>
  <c r="H15"/>
  <c r="G15"/>
  <c r="F15"/>
  <c r="U14"/>
  <c r="T13"/>
  <c r="S13"/>
  <c r="H13"/>
  <c r="G13"/>
  <c r="F13"/>
  <c r="U12"/>
  <c r="E12"/>
  <c r="T11"/>
  <c r="S11"/>
  <c r="H11"/>
  <c r="G11"/>
  <c r="F11"/>
  <c r="H168" l="1"/>
  <c r="R318"/>
  <c r="N152"/>
  <c r="G189"/>
  <c r="K318"/>
  <c r="K323"/>
  <c r="H494"/>
  <c r="H493" s="1"/>
  <c r="U17"/>
  <c r="K22"/>
  <c r="H25"/>
  <c r="T25"/>
  <c r="U35"/>
  <c r="K45"/>
  <c r="I49"/>
  <c r="I48" s="1"/>
  <c r="K51"/>
  <c r="Q49"/>
  <c r="L55"/>
  <c r="L49" s="1"/>
  <c r="V56"/>
  <c r="R124"/>
  <c r="N139"/>
  <c r="R172"/>
  <c r="J199"/>
  <c r="O199"/>
  <c r="N202"/>
  <c r="F235"/>
  <c r="F234" s="1"/>
  <c r="N238"/>
  <c r="L246"/>
  <c r="R280"/>
  <c r="G279"/>
  <c r="H306"/>
  <c r="O318"/>
  <c r="U327"/>
  <c r="G349"/>
  <c r="G348" s="1"/>
  <c r="P432"/>
  <c r="E468"/>
  <c r="U468"/>
  <c r="S470"/>
  <c r="E478"/>
  <c r="L110"/>
  <c r="N110" s="1"/>
  <c r="N111"/>
  <c r="N124"/>
  <c r="P170"/>
  <c r="R170"/>
  <c r="O263"/>
  <c r="O259" s="1"/>
  <c r="P259" s="1"/>
  <c r="P264"/>
  <c r="H266"/>
  <c r="M306"/>
  <c r="K324"/>
  <c r="H331"/>
  <c r="H330" s="1"/>
  <c r="H329" s="1"/>
  <c r="E337"/>
  <c r="E346"/>
  <c r="F331" s="1"/>
  <c r="J449"/>
  <c r="K449" s="1"/>
  <c r="T482"/>
  <c r="T481" s="1"/>
  <c r="U510"/>
  <c r="F514"/>
  <c r="F513" s="1"/>
  <c r="I25"/>
  <c r="K25" s="1"/>
  <c r="K26"/>
  <c r="S25"/>
  <c r="G42"/>
  <c r="G41" s="1"/>
  <c r="N51"/>
  <c r="E56"/>
  <c r="K111"/>
  <c r="J138"/>
  <c r="K138" s="1"/>
  <c r="G139"/>
  <c r="E139" s="1"/>
  <c r="P139"/>
  <c r="K153"/>
  <c r="I156"/>
  <c r="I155" s="1"/>
  <c r="K161"/>
  <c r="N170"/>
  <c r="R185"/>
  <c r="V190"/>
  <c r="V191"/>
  <c r="R191"/>
  <c r="H199"/>
  <c r="H189" s="1"/>
  <c r="H47" s="1"/>
  <c r="I235"/>
  <c r="I234" s="1"/>
  <c r="N236"/>
  <c r="E256"/>
  <c r="K256"/>
  <c r="R256"/>
  <c r="N264"/>
  <c r="E298"/>
  <c r="N302"/>
  <c r="V309"/>
  <c r="E344"/>
  <c r="O350"/>
  <c r="I350"/>
  <c r="V432"/>
  <c r="N458"/>
  <c r="H470"/>
  <c r="U496"/>
  <c r="J55"/>
  <c r="K55" s="1"/>
  <c r="K105"/>
  <c r="G114"/>
  <c r="H49"/>
  <c r="E15"/>
  <c r="F10"/>
  <c r="V50"/>
  <c r="N50"/>
  <c r="V105"/>
  <c r="V153"/>
  <c r="U254"/>
  <c r="T246"/>
  <c r="V351"/>
  <c r="L350"/>
  <c r="V350" s="1"/>
  <c r="U15"/>
  <c r="I21"/>
  <c r="K21" s="1"/>
  <c r="E22"/>
  <c r="E26"/>
  <c r="O25"/>
  <c r="P25" s="1"/>
  <c r="U26"/>
  <c r="R32"/>
  <c r="E35"/>
  <c r="E37"/>
  <c r="U37"/>
  <c r="K42"/>
  <c r="E43"/>
  <c r="U43"/>
  <c r="E45"/>
  <c r="P45"/>
  <c r="V51"/>
  <c r="M55"/>
  <c r="K56"/>
  <c r="H114"/>
  <c r="P116"/>
  <c r="R116"/>
  <c r="P124"/>
  <c r="R139"/>
  <c r="L155"/>
  <c r="E161"/>
  <c r="R161"/>
  <c r="V182"/>
  <c r="P191"/>
  <c r="O190"/>
  <c r="E202"/>
  <c r="F199"/>
  <c r="L234"/>
  <c r="E269"/>
  <c r="E295"/>
  <c r="E303"/>
  <c r="F302"/>
  <c r="R303"/>
  <c r="O302"/>
  <c r="R302" s="1"/>
  <c r="P303"/>
  <c r="P307"/>
  <c r="N307"/>
  <c r="E312"/>
  <c r="F311"/>
  <c r="V314"/>
  <c r="N314"/>
  <c r="L311"/>
  <c r="V311" s="1"/>
  <c r="P319"/>
  <c r="G331"/>
  <c r="G330" s="1"/>
  <c r="G329" s="1"/>
  <c r="H454"/>
  <c r="H453" s="1"/>
  <c r="H452" s="1"/>
  <c r="T454"/>
  <c r="U454" s="1"/>
  <c r="U455"/>
  <c r="R25"/>
  <c r="M274"/>
  <c r="N274" s="1"/>
  <c r="N275"/>
  <c r="T477"/>
  <c r="U478"/>
  <c r="V32"/>
  <c r="R45"/>
  <c r="V110"/>
  <c r="I114"/>
  <c r="I113" s="1"/>
  <c r="N116"/>
  <c r="V124"/>
  <c r="I152"/>
  <c r="K152" s="1"/>
  <c r="V156"/>
  <c r="P318"/>
  <c r="E321"/>
  <c r="F318"/>
  <c r="F477"/>
  <c r="E477" s="1"/>
  <c r="E483"/>
  <c r="F482"/>
  <c r="F55"/>
  <c r="F49" s="1"/>
  <c r="V324"/>
  <c r="E11"/>
  <c r="S10"/>
  <c r="S9" s="1"/>
  <c r="E13"/>
  <c r="L115"/>
  <c r="V115" s="1"/>
  <c r="V152"/>
  <c r="E172"/>
  <c r="E174"/>
  <c r="J235"/>
  <c r="K235" s="1"/>
  <c r="K236"/>
  <c r="V238"/>
  <c r="V274"/>
  <c r="V275"/>
  <c r="V282"/>
  <c r="L279"/>
  <c r="E288"/>
  <c r="G290"/>
  <c r="R307"/>
  <c r="Q306"/>
  <c r="E351"/>
  <c r="R351"/>
  <c r="Q350"/>
  <c r="Q349" s="1"/>
  <c r="M449"/>
  <c r="M349" s="1"/>
  <c r="P450"/>
  <c r="E455"/>
  <c r="G494"/>
  <c r="G493" s="1"/>
  <c r="H512"/>
  <c r="V161"/>
  <c r="F174"/>
  <c r="J174"/>
  <c r="P185"/>
  <c r="R200"/>
  <c r="M235"/>
  <c r="E251"/>
  <c r="K251"/>
  <c r="V256"/>
  <c r="E275"/>
  <c r="K285"/>
  <c r="E297"/>
  <c r="U298"/>
  <c r="E309"/>
  <c r="G311"/>
  <c r="H311"/>
  <c r="K316"/>
  <c r="G318"/>
  <c r="N324"/>
  <c r="P351"/>
  <c r="N432"/>
  <c r="N436"/>
  <c r="R450"/>
  <c r="V458"/>
  <c r="E500"/>
  <c r="E505"/>
  <c r="G155"/>
  <c r="N161"/>
  <c r="V170"/>
  <c r="K172"/>
  <c r="V175"/>
  <c r="G174"/>
  <c r="G168" s="1"/>
  <c r="K182"/>
  <c r="R184"/>
  <c r="I199"/>
  <c r="K199" s="1"/>
  <c r="N200"/>
  <c r="M246"/>
  <c r="V246" s="1"/>
  <c r="V251"/>
  <c r="P256"/>
  <c r="M263"/>
  <c r="V264"/>
  <c r="U269"/>
  <c r="G274"/>
  <c r="K275"/>
  <c r="M279"/>
  <c r="V279" s="1"/>
  <c r="V280"/>
  <c r="K287"/>
  <c r="S290"/>
  <c r="S273" s="1"/>
  <c r="M301"/>
  <c r="K319"/>
  <c r="N321"/>
  <c r="J331"/>
  <c r="E332"/>
  <c r="F350"/>
  <c r="E350" s="1"/>
  <c r="I349"/>
  <c r="I348" s="1"/>
  <c r="N351"/>
  <c r="E449"/>
  <c r="E450"/>
  <c r="U485"/>
  <c r="V185"/>
  <c r="G266"/>
  <c r="G259" s="1"/>
  <c r="E277"/>
  <c r="K321"/>
  <c r="E432"/>
  <c r="E436"/>
  <c r="V455"/>
  <c r="G454"/>
  <c r="G453" s="1"/>
  <c r="G452" s="1"/>
  <c r="E496"/>
  <c r="F42"/>
  <c r="F41" s="1"/>
  <c r="E116"/>
  <c r="E115" s="1"/>
  <c r="T42"/>
  <c r="T41" s="1"/>
  <c r="U41" s="1"/>
  <c r="S7"/>
  <c r="H10"/>
  <c r="H9" s="1"/>
  <c r="R105"/>
  <c r="P105"/>
  <c r="R111"/>
  <c r="O110"/>
  <c r="R110" s="1"/>
  <c r="P165"/>
  <c r="M155"/>
  <c r="N155" s="1"/>
  <c r="N165"/>
  <c r="E170"/>
  <c r="F169"/>
  <c r="P172"/>
  <c r="N172"/>
  <c r="E191"/>
  <c r="F190"/>
  <c r="U13"/>
  <c r="Q9"/>
  <c r="R22"/>
  <c r="O21"/>
  <c r="R21" s="1"/>
  <c r="U39"/>
  <c r="E110"/>
  <c r="K116"/>
  <c r="J115"/>
  <c r="E124"/>
  <c r="F123"/>
  <c r="E123" s="1"/>
  <c r="K124"/>
  <c r="J123"/>
  <c r="K123" s="1"/>
  <c r="R138"/>
  <c r="F155"/>
  <c r="E155" s="1"/>
  <c r="M169"/>
  <c r="V169" s="1"/>
  <c r="R175"/>
  <c r="Q174"/>
  <c r="P190"/>
  <c r="N190"/>
  <c r="G235"/>
  <c r="G234" s="1"/>
  <c r="R236"/>
  <c r="P236"/>
  <c r="O235"/>
  <c r="E238"/>
  <c r="P285"/>
  <c r="N285"/>
  <c r="M284"/>
  <c r="M348"/>
  <c r="O349"/>
  <c r="P350"/>
  <c r="K170"/>
  <c r="J169"/>
  <c r="K175"/>
  <c r="I174"/>
  <c r="K174" s="1"/>
  <c r="N184"/>
  <c r="K191"/>
  <c r="J190"/>
  <c r="U11"/>
  <c r="T10"/>
  <c r="P26"/>
  <c r="V45"/>
  <c r="L42"/>
  <c r="K50"/>
  <c r="J49"/>
  <c r="J48" s="1"/>
  <c r="J9"/>
  <c r="P22"/>
  <c r="L25"/>
  <c r="V25" s="1"/>
  <c r="V26"/>
  <c r="H42"/>
  <c r="H41" s="1"/>
  <c r="N45"/>
  <c r="E50"/>
  <c r="P115"/>
  <c r="M114"/>
  <c r="P114" s="1"/>
  <c r="E121"/>
  <c r="F120"/>
  <c r="E120" s="1"/>
  <c r="U121"/>
  <c r="T120"/>
  <c r="P123"/>
  <c r="N123"/>
  <c r="H137"/>
  <c r="V139"/>
  <c r="L138"/>
  <c r="K165"/>
  <c r="Q155"/>
  <c r="Q137" s="1"/>
  <c r="R165"/>
  <c r="L168"/>
  <c r="R182"/>
  <c r="O174"/>
  <c r="P182"/>
  <c r="P184"/>
  <c r="J184"/>
  <c r="K185"/>
  <c r="R238"/>
  <c r="P238"/>
  <c r="M259"/>
  <c r="N263"/>
  <c r="K274"/>
  <c r="S318"/>
  <c r="S305" s="1"/>
  <c r="S300" s="1"/>
  <c r="U321"/>
  <c r="M331"/>
  <c r="V337"/>
  <c r="N337"/>
  <c r="G10"/>
  <c r="G9" s="1"/>
  <c r="G7" s="1"/>
  <c r="E17"/>
  <c r="K41"/>
  <c r="R51"/>
  <c r="P51"/>
  <c r="O50"/>
  <c r="Q114"/>
  <c r="R114" s="1"/>
  <c r="R115"/>
  <c r="E153"/>
  <c r="F152"/>
  <c r="R153"/>
  <c r="O152"/>
  <c r="P152" s="1"/>
  <c r="P153"/>
  <c r="T21"/>
  <c r="U21" s="1"/>
  <c r="U22"/>
  <c r="E19"/>
  <c r="M9"/>
  <c r="V22"/>
  <c r="N22"/>
  <c r="L21"/>
  <c r="F25"/>
  <c r="N26"/>
  <c r="P32"/>
  <c r="N32"/>
  <c r="R42"/>
  <c r="O41"/>
  <c r="P41" s="1"/>
  <c r="P42"/>
  <c r="E51"/>
  <c r="G55"/>
  <c r="R56"/>
  <c r="P56"/>
  <c r="O55"/>
  <c r="E105"/>
  <c r="E111"/>
  <c r="I137"/>
  <c r="J155"/>
  <c r="R156"/>
  <c r="P156"/>
  <c r="O155"/>
  <c r="P155" s="1"/>
  <c r="V165"/>
  <c r="I169"/>
  <c r="I168" s="1"/>
  <c r="Q169"/>
  <c r="V172"/>
  <c r="P175"/>
  <c r="N175"/>
  <c r="M174"/>
  <c r="N174" s="1"/>
  <c r="I189"/>
  <c r="I188" s="1"/>
  <c r="R190"/>
  <c r="E199"/>
  <c r="O189"/>
  <c r="V200"/>
  <c r="L199"/>
  <c r="R202"/>
  <c r="P202"/>
  <c r="E261"/>
  <c r="F260"/>
  <c r="U261"/>
  <c r="T260"/>
  <c r="N312"/>
  <c r="M311"/>
  <c r="V312"/>
  <c r="Q245"/>
  <c r="E247"/>
  <c r="F246"/>
  <c r="J246"/>
  <c r="E271"/>
  <c r="R275"/>
  <c r="O274"/>
  <c r="P275"/>
  <c r="E280"/>
  <c r="F279"/>
  <c r="K280"/>
  <c r="J279"/>
  <c r="K279" s="1"/>
  <c r="P282"/>
  <c r="N282"/>
  <c r="K288"/>
  <c r="R288"/>
  <c r="Q287"/>
  <c r="R287" s="1"/>
  <c r="E293"/>
  <c r="F290"/>
  <c r="E290" s="1"/>
  <c r="T290"/>
  <c r="U290" s="1"/>
  <c r="U293"/>
  <c r="U295"/>
  <c r="I311"/>
  <c r="I305" s="1"/>
  <c r="I300" s="1"/>
  <c r="K312"/>
  <c r="P324"/>
  <c r="O323"/>
  <c r="M138"/>
  <c r="M199"/>
  <c r="P199" s="1"/>
  <c r="Q199"/>
  <c r="R199" s="1"/>
  <c r="L245"/>
  <c r="G246"/>
  <c r="G245" s="1"/>
  <c r="G244" s="1"/>
  <c r="R247"/>
  <c r="O246"/>
  <c r="R246" s="1"/>
  <c r="P247"/>
  <c r="E254"/>
  <c r="H259"/>
  <c r="Q259"/>
  <c r="E267"/>
  <c r="F266"/>
  <c r="U267"/>
  <c r="T266"/>
  <c r="U266" s="1"/>
  <c r="H273"/>
  <c r="R274"/>
  <c r="T274"/>
  <c r="U277"/>
  <c r="E284"/>
  <c r="V284"/>
  <c r="R285"/>
  <c r="Q284"/>
  <c r="R284" s="1"/>
  <c r="E287"/>
  <c r="V288"/>
  <c r="P309"/>
  <c r="O306"/>
  <c r="R306" s="1"/>
  <c r="N316"/>
  <c r="V316"/>
  <c r="V319"/>
  <c r="N319"/>
  <c r="L318"/>
  <c r="E331"/>
  <c r="F330"/>
  <c r="K455"/>
  <c r="I454"/>
  <c r="U458"/>
  <c r="S454"/>
  <c r="S453" s="1"/>
  <c r="S452" s="1"/>
  <c r="N246"/>
  <c r="S258"/>
  <c r="V263"/>
  <c r="E264"/>
  <c r="F263"/>
  <c r="E263" s="1"/>
  <c r="K264"/>
  <c r="J263"/>
  <c r="I273"/>
  <c r="I258" s="1"/>
  <c r="V285"/>
  <c r="P288"/>
  <c r="N288"/>
  <c r="M287"/>
  <c r="H300"/>
  <c r="L259"/>
  <c r="L273"/>
  <c r="F274"/>
  <c r="K302"/>
  <c r="J301"/>
  <c r="E307"/>
  <c r="F306"/>
  <c r="K307"/>
  <c r="J306"/>
  <c r="R309"/>
  <c r="E311"/>
  <c r="P312"/>
  <c r="O311"/>
  <c r="P311" s="1"/>
  <c r="P316"/>
  <c r="U318"/>
  <c r="E324"/>
  <c r="G323"/>
  <c r="R324"/>
  <c r="E327"/>
  <c r="G326"/>
  <c r="E326" s="1"/>
  <c r="I331"/>
  <c r="I330" s="1"/>
  <c r="I329" s="1"/>
  <c r="K337"/>
  <c r="P337"/>
  <c r="R349"/>
  <c r="Q348"/>
  <c r="K350"/>
  <c r="T297"/>
  <c r="U297" s="1"/>
  <c r="L301"/>
  <c r="V302"/>
  <c r="L306"/>
  <c r="V307"/>
  <c r="R312"/>
  <c r="Q311"/>
  <c r="E314"/>
  <c r="J330"/>
  <c r="K331"/>
  <c r="Q331"/>
  <c r="R337"/>
  <c r="U346"/>
  <c r="S331"/>
  <c r="S330" s="1"/>
  <c r="S329" s="1"/>
  <c r="J452"/>
  <c r="U483"/>
  <c r="S482"/>
  <c r="E495"/>
  <c r="F494"/>
  <c r="E302"/>
  <c r="F301"/>
  <c r="H305"/>
  <c r="J311"/>
  <c r="E319"/>
  <c r="R321"/>
  <c r="U326"/>
  <c r="T305"/>
  <c r="V332"/>
  <c r="N332"/>
  <c r="L331"/>
  <c r="T331"/>
  <c r="U344"/>
  <c r="E519"/>
  <c r="F518"/>
  <c r="U519"/>
  <c r="T518"/>
  <c r="O331"/>
  <c r="K351"/>
  <c r="R432"/>
  <c r="R436"/>
  <c r="Q454"/>
  <c r="R455"/>
  <c r="E458"/>
  <c r="U477"/>
  <c r="T476"/>
  <c r="E489"/>
  <c r="F488"/>
  <c r="U489"/>
  <c r="T488"/>
  <c r="F508"/>
  <c r="E510"/>
  <c r="G509"/>
  <c r="G508" s="1"/>
  <c r="G507" s="1"/>
  <c r="E528"/>
  <c r="F527"/>
  <c r="E527" s="1"/>
  <c r="U528"/>
  <c r="T527"/>
  <c r="U527" s="1"/>
  <c r="R350"/>
  <c r="V450"/>
  <c r="N450"/>
  <c r="L449"/>
  <c r="V449" s="1"/>
  <c r="O453"/>
  <c r="R458"/>
  <c r="P458"/>
  <c r="E462"/>
  <c r="F461"/>
  <c r="E461" s="1"/>
  <c r="U462"/>
  <c r="T461"/>
  <c r="U461" s="1"/>
  <c r="H480"/>
  <c r="E499"/>
  <c r="U500"/>
  <c r="S499"/>
  <c r="U499" s="1"/>
  <c r="E504"/>
  <c r="U505"/>
  <c r="S504"/>
  <c r="U504" s="1"/>
  <c r="E514"/>
  <c r="U515"/>
  <c r="S514"/>
  <c r="S513" s="1"/>
  <c r="E525"/>
  <c r="F524"/>
  <c r="E524" s="1"/>
  <c r="U525"/>
  <c r="T524"/>
  <c r="U524" s="1"/>
  <c r="M323"/>
  <c r="N323" s="1"/>
  <c r="Q323"/>
  <c r="R323" s="1"/>
  <c r="N350"/>
  <c r="R449"/>
  <c r="P455"/>
  <c r="M454"/>
  <c r="P454" s="1"/>
  <c r="N455"/>
  <c r="E471"/>
  <c r="F470"/>
  <c r="E470" s="1"/>
  <c r="U471"/>
  <c r="T470"/>
  <c r="U470" s="1"/>
  <c r="U495"/>
  <c r="T494"/>
  <c r="U509"/>
  <c r="T508"/>
  <c r="E513"/>
  <c r="G512"/>
  <c r="S517"/>
  <c r="E522"/>
  <c r="F521"/>
  <c r="E521" s="1"/>
  <c r="U522"/>
  <c r="T521"/>
  <c r="U521" s="1"/>
  <c r="L454"/>
  <c r="J349" l="1"/>
  <c r="M273"/>
  <c r="N273" s="1"/>
  <c r="M245"/>
  <c r="N279"/>
  <c r="E266"/>
  <c r="E279"/>
  <c r="P263"/>
  <c r="H7"/>
  <c r="G138"/>
  <c r="V55"/>
  <c r="K311"/>
  <c r="E55"/>
  <c r="U25"/>
  <c r="K156"/>
  <c r="I167"/>
  <c r="P279"/>
  <c r="E509"/>
  <c r="R263"/>
  <c r="V155"/>
  <c r="E318"/>
  <c r="U42"/>
  <c r="N235"/>
  <c r="M234"/>
  <c r="N234" s="1"/>
  <c r="L349"/>
  <c r="V349" s="1"/>
  <c r="G305"/>
  <c r="G300" s="1"/>
  <c r="Q273"/>
  <c r="H258"/>
  <c r="V287"/>
  <c r="J234"/>
  <c r="K234" s="1"/>
  <c r="E114"/>
  <c r="V234"/>
  <c r="M49"/>
  <c r="N55"/>
  <c r="T245"/>
  <c r="U246"/>
  <c r="F453"/>
  <c r="F452" s="1"/>
  <c r="E452" s="1"/>
  <c r="F476"/>
  <c r="F349"/>
  <c r="I9"/>
  <c r="E482"/>
  <c r="F481"/>
  <c r="E481" s="1"/>
  <c r="V235"/>
  <c r="U514"/>
  <c r="I47"/>
  <c r="T453"/>
  <c r="E454"/>
  <c r="L114"/>
  <c r="V114" s="1"/>
  <c r="N115"/>
  <c r="G273"/>
  <c r="G258" s="1"/>
  <c r="P449"/>
  <c r="O301"/>
  <c r="P302"/>
  <c r="H6"/>
  <c r="O330"/>
  <c r="P331"/>
  <c r="F493"/>
  <c r="E493" s="1"/>
  <c r="E494"/>
  <c r="L305"/>
  <c r="V306"/>
  <c r="I453"/>
  <c r="K454"/>
  <c r="V318"/>
  <c r="N318"/>
  <c r="T273"/>
  <c r="U273" s="1"/>
  <c r="U274"/>
  <c r="K155"/>
  <c r="J137"/>
  <c r="K137" s="1"/>
  <c r="O168"/>
  <c r="P174"/>
  <c r="K9"/>
  <c r="J7"/>
  <c r="U10"/>
  <c r="T9"/>
  <c r="J114"/>
  <c r="K115"/>
  <c r="E42"/>
  <c r="E453"/>
  <c r="U508"/>
  <c r="T507"/>
  <c r="U507" s="1"/>
  <c r="S494"/>
  <c r="S493" s="1"/>
  <c r="F475"/>
  <c r="E475" s="1"/>
  <c r="E476"/>
  <c r="F487"/>
  <c r="E488"/>
  <c r="U518"/>
  <c r="T517"/>
  <c r="E301"/>
  <c r="K330"/>
  <c r="J329"/>
  <c r="K329" s="1"/>
  <c r="R311"/>
  <c r="Q305"/>
  <c r="K349"/>
  <c r="J348"/>
  <c r="K348" s="1"/>
  <c r="J305"/>
  <c r="K305" s="1"/>
  <c r="K306"/>
  <c r="N306"/>
  <c r="F273"/>
  <c r="E273" s="1"/>
  <c r="E274"/>
  <c r="N287"/>
  <c r="P287"/>
  <c r="M244"/>
  <c r="N245"/>
  <c r="P306"/>
  <c r="O305"/>
  <c r="R259"/>
  <c r="Q258"/>
  <c r="N199"/>
  <c r="P274"/>
  <c r="O273"/>
  <c r="E41"/>
  <c r="L9"/>
  <c r="N21"/>
  <c r="V21"/>
  <c r="G49"/>
  <c r="M330"/>
  <c r="N331"/>
  <c r="N259"/>
  <c r="M258"/>
  <c r="R155"/>
  <c r="U120"/>
  <c r="T114"/>
  <c r="K49"/>
  <c r="N284"/>
  <c r="P284"/>
  <c r="P235"/>
  <c r="O234"/>
  <c r="R235"/>
  <c r="M189"/>
  <c r="P189" s="1"/>
  <c r="R174"/>
  <c r="O137"/>
  <c r="Q7"/>
  <c r="N25"/>
  <c r="P55"/>
  <c r="R55"/>
  <c r="N9"/>
  <c r="M7"/>
  <c r="T300"/>
  <c r="U300" s="1"/>
  <c r="U305"/>
  <c r="F348"/>
  <c r="E348" s="1"/>
  <c r="E349"/>
  <c r="E323"/>
  <c r="V323"/>
  <c r="K301"/>
  <c r="J300"/>
  <c r="K300" s="1"/>
  <c r="V273"/>
  <c r="J259"/>
  <c r="K263"/>
  <c r="E330"/>
  <c r="F329"/>
  <c r="E329" s="1"/>
  <c r="V245"/>
  <c r="L244"/>
  <c r="N138"/>
  <c r="M137"/>
  <c r="K246"/>
  <c r="J245"/>
  <c r="Q244"/>
  <c r="U260"/>
  <c r="T259"/>
  <c r="E234"/>
  <c r="L189"/>
  <c r="V199"/>
  <c r="R169"/>
  <c r="Q168"/>
  <c r="R168" s="1"/>
  <c r="R152"/>
  <c r="E152"/>
  <c r="F137"/>
  <c r="P50"/>
  <c r="O49"/>
  <c r="R50"/>
  <c r="V174"/>
  <c r="N114"/>
  <c r="R41"/>
  <c r="K190"/>
  <c r="J189"/>
  <c r="P349"/>
  <c r="O348"/>
  <c r="P348" s="1"/>
  <c r="P138"/>
  <c r="F114"/>
  <c r="E10"/>
  <c r="V454"/>
  <c r="L453"/>
  <c r="N454"/>
  <c r="M453"/>
  <c r="N449"/>
  <c r="F259"/>
  <c r="E260"/>
  <c r="F9"/>
  <c r="E25"/>
  <c r="T452"/>
  <c r="U452" s="1"/>
  <c r="U453"/>
  <c r="P453"/>
  <c r="O452"/>
  <c r="U331"/>
  <c r="T330"/>
  <c r="U482"/>
  <c r="S481"/>
  <c r="V301"/>
  <c r="U494"/>
  <c r="T493"/>
  <c r="U493" s="1"/>
  <c r="S512"/>
  <c r="U513"/>
  <c r="F507"/>
  <c r="E507" s="1"/>
  <c r="E508"/>
  <c r="U488"/>
  <c r="T487"/>
  <c r="U476"/>
  <c r="T475"/>
  <c r="U475" s="1"/>
  <c r="R454"/>
  <c r="Q453"/>
  <c r="F517"/>
  <c r="E518"/>
  <c r="L330"/>
  <c r="V331"/>
  <c r="N301"/>
  <c r="Q330"/>
  <c r="R331"/>
  <c r="R348"/>
  <c r="F305"/>
  <c r="E305" s="1"/>
  <c r="E306"/>
  <c r="V259"/>
  <c r="L258"/>
  <c r="V258" s="1"/>
  <c r="O245"/>
  <c r="P246"/>
  <c r="P323"/>
  <c r="E246"/>
  <c r="F245"/>
  <c r="N311"/>
  <c r="M305"/>
  <c r="E235"/>
  <c r="Q189"/>
  <c r="R189" s="1"/>
  <c r="R137"/>
  <c r="J273"/>
  <c r="K273" s="1"/>
  <c r="L137"/>
  <c r="V138"/>
  <c r="V42"/>
  <c r="N42"/>
  <c r="L41"/>
  <c r="K169"/>
  <c r="J168"/>
  <c r="P169"/>
  <c r="N169"/>
  <c r="M168"/>
  <c r="N168" s="1"/>
  <c r="P21"/>
  <c r="O9"/>
  <c r="R9" s="1"/>
  <c r="F189"/>
  <c r="E189" s="1"/>
  <c r="E190"/>
  <c r="F168"/>
  <c r="E169"/>
  <c r="E168" s="1"/>
  <c r="K168" l="1"/>
  <c r="J167"/>
  <c r="K189"/>
  <c r="J188"/>
  <c r="K114"/>
  <c r="J113"/>
  <c r="V305"/>
  <c r="N244"/>
  <c r="G137"/>
  <c r="E137" s="1"/>
  <c r="E138"/>
  <c r="J8"/>
  <c r="N49"/>
  <c r="V49"/>
  <c r="L348"/>
  <c r="R301"/>
  <c r="P301"/>
  <c r="I7"/>
  <c r="I8"/>
  <c r="V189"/>
  <c r="N349"/>
  <c r="U245"/>
  <c r="T244"/>
  <c r="U244" s="1"/>
  <c r="F47"/>
  <c r="V168"/>
  <c r="U487"/>
  <c r="T480"/>
  <c r="P273"/>
  <c r="O258"/>
  <c r="P258" s="1"/>
  <c r="E487"/>
  <c r="F480"/>
  <c r="E480" s="1"/>
  <c r="O329"/>
  <c r="P330"/>
  <c r="P9"/>
  <c r="O7"/>
  <c r="N305"/>
  <c r="M300"/>
  <c r="V330"/>
  <c r="L329"/>
  <c r="L300"/>
  <c r="E259"/>
  <c r="F258"/>
  <c r="E258" s="1"/>
  <c r="V453"/>
  <c r="L452"/>
  <c r="T258"/>
  <c r="U258" s="1"/>
  <c r="U259"/>
  <c r="K245"/>
  <c r="J244"/>
  <c r="K244" s="1"/>
  <c r="V244"/>
  <c r="P137"/>
  <c r="P234"/>
  <c r="R234"/>
  <c r="M329"/>
  <c r="N330"/>
  <c r="L7"/>
  <c r="V9"/>
  <c r="P305"/>
  <c r="O300"/>
  <c r="P300" s="1"/>
  <c r="U517"/>
  <c r="T512"/>
  <c r="U512" s="1"/>
  <c r="K7"/>
  <c r="S480"/>
  <c r="S6" s="1"/>
  <c r="U481"/>
  <c r="N7"/>
  <c r="J47"/>
  <c r="K47" s="1"/>
  <c r="N258"/>
  <c r="R305"/>
  <c r="Q300"/>
  <c r="P168"/>
  <c r="I452"/>
  <c r="K453"/>
  <c r="Q452"/>
  <c r="R452" s="1"/>
  <c r="R453"/>
  <c r="T329"/>
  <c r="U329" s="1"/>
  <c r="U330"/>
  <c r="Q329"/>
  <c r="R329" s="1"/>
  <c r="R330"/>
  <c r="Q47"/>
  <c r="V41"/>
  <c r="N41"/>
  <c r="V137"/>
  <c r="L47"/>
  <c r="E245"/>
  <c r="F244"/>
  <c r="E244" s="1"/>
  <c r="P245"/>
  <c r="O244"/>
  <c r="P244" s="1"/>
  <c r="E517"/>
  <c r="F512"/>
  <c r="E512" s="1"/>
  <c r="E9"/>
  <c r="F7"/>
  <c r="M452"/>
  <c r="N453"/>
  <c r="P49"/>
  <c r="O47"/>
  <c r="R49"/>
  <c r="R245"/>
  <c r="N137"/>
  <c r="M47"/>
  <c r="N47" s="1"/>
  <c r="R273"/>
  <c r="J258"/>
  <c r="K258" s="1"/>
  <c r="K259"/>
  <c r="R7"/>
  <c r="N189"/>
  <c r="U114"/>
  <c r="T47"/>
  <c r="U47" s="1"/>
  <c r="R258"/>
  <c r="F300"/>
  <c r="E300" s="1"/>
  <c r="U9"/>
  <c r="T7"/>
  <c r="E49"/>
  <c r="R300" l="1"/>
  <c r="V452"/>
  <c r="V300"/>
  <c r="P329"/>
  <c r="G47"/>
  <c r="G6" s="1"/>
  <c r="V329"/>
  <c r="V348"/>
  <c r="N348"/>
  <c r="Q6"/>
  <c r="N452"/>
  <c r="M6"/>
  <c r="R244"/>
  <c r="V7"/>
  <c r="L6"/>
  <c r="P7"/>
  <c r="O6"/>
  <c r="U480"/>
  <c r="F6"/>
  <c r="E6" s="1"/>
  <c r="E7"/>
  <c r="R47"/>
  <c r="I6"/>
  <c r="K452"/>
  <c r="P452"/>
  <c r="U7"/>
  <c r="T6"/>
  <c r="U6" s="1"/>
  <c r="P47"/>
  <c r="V47"/>
  <c r="J6"/>
  <c r="N329"/>
  <c r="N300"/>
  <c r="V6" l="1"/>
  <c r="K6"/>
  <c r="E47"/>
  <c r="P6"/>
  <c r="N6"/>
  <c r="R6"/>
</calcChain>
</file>

<file path=xl/sharedStrings.xml><?xml version="1.0" encoding="utf-8"?>
<sst xmlns="http://schemas.openxmlformats.org/spreadsheetml/2006/main" count="4400" uniqueCount="1071">
  <si>
    <t>№</t>
  </si>
  <si>
    <t>1.1.</t>
  </si>
  <si>
    <t>Примечание</t>
  </si>
  <si>
    <t>Всего</t>
  </si>
  <si>
    <t>1.</t>
  </si>
  <si>
    <t>Тип работ</t>
  </si>
  <si>
    <t>Общеобразовательная школа</t>
  </si>
  <si>
    <t>Строительство</t>
  </si>
  <si>
    <t>В рамках софинансирования</t>
  </si>
  <si>
    <t xml:space="preserve">бюджет РФ </t>
  </si>
  <si>
    <t>бюджет РТ</t>
  </si>
  <si>
    <t>1.1.1.</t>
  </si>
  <si>
    <t>-</t>
  </si>
  <si>
    <t>Закупка</t>
  </si>
  <si>
    <t>Информационное табло</t>
  </si>
  <si>
    <t>Ледозаливочные машины и инвентарь по хоккею</t>
  </si>
  <si>
    <t>Иные мероприятия</t>
  </si>
  <si>
    <t xml:space="preserve">Финансирование строительства спортивно-оздоровительного комплекса (фитнес-клуба) в рамках муниципально-частного партнерства </t>
  </si>
  <si>
    <t>г. Набережные Челны</t>
  </si>
  <si>
    <t>Субсидия</t>
  </si>
  <si>
    <t>2.</t>
  </si>
  <si>
    <t>Эвакуация людей с использованием санитарной авиации</t>
  </si>
  <si>
    <t>2.1.</t>
  </si>
  <si>
    <t>2.1.1.</t>
  </si>
  <si>
    <t>2.1.2.</t>
  </si>
  <si>
    <t>3.</t>
  </si>
  <si>
    <t>3.1.</t>
  </si>
  <si>
    <t>3.1.1.</t>
  </si>
  <si>
    <t>4.</t>
  </si>
  <si>
    <t>4.1.</t>
  </si>
  <si>
    <t>4.1.1.</t>
  </si>
  <si>
    <t>Создание модельных муниципальных библиотек</t>
  </si>
  <si>
    <t>Арский муниципальный район</t>
  </si>
  <si>
    <t>5.</t>
  </si>
  <si>
    <t>5.1.</t>
  </si>
  <si>
    <t>5.1.1.</t>
  </si>
  <si>
    <t>Ввод в эксплуатацию мелиорируемых земель для выращивания экспортноориентированной сельскохозяйственной продукции за счет реконструкции, технического перевооружения и строительства новых мелиоративных систем общего и индивидуального пользования и вовлечено в оборот выбывших сельскохозяйственных угодий для выращивания экспортно-ориентированной сельскохозяйственной продукции за счет проведения культурнотехнических мероприятий</t>
  </si>
  <si>
    <t>Создание системы поддержки фермеров и развитие сельской кооперации</t>
  </si>
  <si>
    <t>5.2.</t>
  </si>
  <si>
    <t>5.2.1.</t>
  </si>
  <si>
    <t xml:space="preserve"> Создание и развитие крестьянских (фермерских) хозяйств в рамках проекта «Агростартап»</t>
  </si>
  <si>
    <t>Обеспечение деятельности Центров компетенций</t>
  </si>
  <si>
    <t>Грант</t>
  </si>
  <si>
    <t>6.</t>
  </si>
  <si>
    <t>6.1.</t>
  </si>
  <si>
    <t>6.1.1.</t>
  </si>
  <si>
    <t>Организация переобучения и повышения квалификации женщин, находящихся в отпуске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</si>
  <si>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t>
  </si>
  <si>
    <t>Организация переобучения, повышения квалификации работников предприятий в целях поддержки занятости и повышения эффективности рынка труда</t>
  </si>
  <si>
    <t>7.</t>
  </si>
  <si>
    <t>7.1.</t>
  </si>
  <si>
    <t>7.1.1.</t>
  </si>
  <si>
    <t>8.</t>
  </si>
  <si>
    <t>8.1.</t>
  </si>
  <si>
    <t>8.1.1.</t>
  </si>
  <si>
    <t>Создание и (или) развитие региональных гарантийных организаций</t>
  </si>
  <si>
    <t>Организация оказания комплекса услуг, сервисов и мер поддержки субъектам малого и среднего предпринимательства в центрах «Мой бизнес»</t>
  </si>
  <si>
    <t>Обеспечение доступа субъектов малого и среднего предпринимательства к экспортной поддержке</t>
  </si>
  <si>
    <t>Реализация программы поддержки субъектов малого и среднего предпринимательства в целях их ускоренного развития в моногородах</t>
  </si>
  <si>
    <t>9.</t>
  </si>
  <si>
    <t>9.1.</t>
  </si>
  <si>
    <t>9.1.1.</t>
  </si>
  <si>
    <t xml:space="preserve">Создание потоков-образцов на предприятиях-участниках национального проекта под региональным управлением (совместно с экспертами РЦК), а также внедряющих мероприятия национального проекта самостоятельно (в том числе с привлечением консультантов), представляющие собой результат оптимизации производственных и/или вспомогательных процессов на базе сформированной инфраструктуры для развития производственной системы в рамках организационной, методологической, экспертноаналитической и информационной поддержки программ повышения производительности труда на предприятиях </t>
  </si>
  <si>
    <t>10.</t>
  </si>
  <si>
    <t>10.1.</t>
  </si>
  <si>
    <t>10.1.1.</t>
  </si>
  <si>
    <t>Возмещение затрат сельскохозяйственным потребительским кооперативам</t>
  </si>
  <si>
    <t>Ежемесячные социальные выплаты семьям в связи с рождением (усыновлением) первого ребенка</t>
  </si>
  <si>
    <t>Государственная поддержка спортивных организаций, осуществляющих подготовку спортивного резерва для спортивных сборных команд Российской Федерации</t>
  </si>
  <si>
    <t>1.1.2.</t>
  </si>
  <si>
    <t>Сквер</t>
  </si>
  <si>
    <t>Благоустройство</t>
  </si>
  <si>
    <t>Каскад прудов</t>
  </si>
  <si>
    <t>Улица</t>
  </si>
  <si>
    <t>Набережная</t>
  </si>
  <si>
    <t>Парк "Яшьлек"</t>
  </si>
  <si>
    <t>Набережная Салкын чишма</t>
  </si>
  <si>
    <t>Активация городского центра</t>
  </si>
  <si>
    <t>Парк Сахарного завода</t>
  </si>
  <si>
    <t>Набережная дебаркадера</t>
  </si>
  <si>
    <t xml:space="preserve">Сквер 100 лет ТАССР </t>
  </si>
  <si>
    <t>Площадь Ленина</t>
  </si>
  <si>
    <t xml:space="preserve">Набережная р.Зай </t>
  </si>
  <si>
    <t xml:space="preserve"> Парк Победы </t>
  </si>
  <si>
    <t xml:space="preserve">Набережная р.Волга </t>
  </si>
  <si>
    <t>Гостиный двор братьев Комаровых</t>
  </si>
  <si>
    <t>Парк</t>
  </si>
  <si>
    <t>Ушковские острова</t>
  </si>
  <si>
    <t xml:space="preserve">Школьный сквер </t>
  </si>
  <si>
    <t>Проспект</t>
  </si>
  <si>
    <t xml:space="preserve">Мемориальный комплекс </t>
  </si>
  <si>
    <t>Экопарк</t>
  </si>
  <si>
    <t>Монумент Победы</t>
  </si>
  <si>
    <t>Березовая роща</t>
  </si>
  <si>
    <t>1.1.3.</t>
  </si>
  <si>
    <t>1.2.1.</t>
  </si>
  <si>
    <t>Рекультивация</t>
  </si>
  <si>
    <t>Реализация мероприятий по сокращению доли загрязненных сточных вод</t>
  </si>
  <si>
    <t xml:space="preserve">Реконструкция </t>
  </si>
  <si>
    <t>Ливневая канализация</t>
  </si>
  <si>
    <t xml:space="preserve">Агрызский муниципальный район,  с.Красный Бор </t>
  </si>
  <si>
    <t xml:space="preserve"> г.Казань</t>
  </si>
  <si>
    <t>г.Набережные Челны, жилой район «Замелекесье», мкр.22</t>
  </si>
  <si>
    <t>г.Набережные Челны жилой район «Замелекесье», мкр.25</t>
  </si>
  <si>
    <t>г.Набережные Челны, п.ЗЯБ, мкр.19</t>
  </si>
  <si>
    <t>г.Казань, жилой комплекс «Залесный Сити»</t>
  </si>
  <si>
    <t xml:space="preserve">г.Казань, жилой комплекс «Весна-2» </t>
  </si>
  <si>
    <t>Оснащение объектов спортивной инфраструктуры спортивно-технологическим оборудованием</t>
  </si>
  <si>
    <t>Поставка и монтаж покрытия</t>
  </si>
  <si>
    <t>Создание и модернизация объектов спортивной инфраструктуры региональной собственности для занятий физической культурой и спортом</t>
  </si>
  <si>
    <t>Реализация федеральной целевой программы "Развитие физической культуры и спорта в Российской Федерации на 2016 - 2020 годы"</t>
  </si>
  <si>
    <t>Арский муниципальный район, г.Арск, ул.Мостовая, д.15</t>
  </si>
  <si>
    <t>Капитальный ремонт спортивного зала</t>
  </si>
  <si>
    <t>Алексеевский муниципальный район, пгт.Алексеевское, ул.Некрасова, д.38</t>
  </si>
  <si>
    <t>Зеленодольский муниципальный район, с.Осиново, ул.40 лет Победы, д.5</t>
  </si>
  <si>
    <t>Камско-Устьинский муниципальный район, пгт.Куйбышевский Затон, ул.Куйбышева, д.4</t>
  </si>
  <si>
    <t>Мензелинский муниципальный район, с.Старая Матвеевка, ул.Горького, д.5</t>
  </si>
  <si>
    <t>Актанышский муниципальный район, с.Старо Курмашево, ул.Центральная, д.26а</t>
  </si>
  <si>
    <t>Алексеевский муниципальный район, с.Лебедино, ул.Кооперативная, д.3в</t>
  </si>
  <si>
    <t>Алькеевский муниципальный район, с.Старые Матаки, ул.Центральная, д.7в</t>
  </si>
  <si>
    <t>Кукморский муниципальный район, д.Аш-Бузи, ул.Клубная, д.3</t>
  </si>
  <si>
    <t>Рыбно-Слободский муниципальный район, с.Троицкий Урай, ул.Прикамская, д.1а</t>
  </si>
  <si>
    <t>Сармановский муниципальный район, с.Каташ-Каран, ул.Ленина, д.40а</t>
  </si>
  <si>
    <t>Модернизация региональных и муниципальных театров юного зрителя и кукольных театров путем их капитального ремонта</t>
  </si>
  <si>
    <t>Капитальный ремонт</t>
  </si>
  <si>
    <t>Государственная поддержка отрасли культуры</t>
  </si>
  <si>
    <t>Кукморский муниципальный район, с.Старая Юмья, ул.Центральная, д.87а</t>
  </si>
  <si>
    <t>Буинский муниципальный район, с.Сорок-Сайдак, ул.Центральная, д.10</t>
  </si>
  <si>
    <t>Пестречинский муниципальный район, д.Надеждино</t>
  </si>
  <si>
    <t>Черемшанский муниципальный район, п.Светлогорск, ул.Лесная, д.12</t>
  </si>
  <si>
    <t>Тукаевский муниципальный район, с.Ильбухтино, ул.Второй пер. Новый, д.2</t>
  </si>
  <si>
    <t xml:space="preserve">Автомобильная дорога </t>
  </si>
  <si>
    <t>Ремонт</t>
  </si>
  <si>
    <t>Стимулирование программ развития жилищного строительства субъектов Российской Федерации</t>
  </si>
  <si>
    <t>Реализация программ формирования современной городской среды</t>
  </si>
  <si>
    <t>г.Казань, Советский район, жилой комплекс по ул.Н.Ершова</t>
  </si>
  <si>
    <t xml:space="preserve"> Аксубаевский муниципальный район, пгт.Аксубаево, ул.Мазилина, 2 очередь</t>
  </si>
  <si>
    <t>Актанышский муниципальный район, д.Аняково, с. Поисево, 3 очередь</t>
  </si>
  <si>
    <t xml:space="preserve"> Алексеевский муниципальный район, пгт.Алексеевское, ул.Советская, ул.Казакова (Парк Победы), 2 очередь</t>
  </si>
  <si>
    <t>Альметьевский муниципальный район, г.Альметьевск, ул.Ленина, 2 очередь</t>
  </si>
  <si>
    <t>Апастовский муниципальный район, Табар-Черкийское сельское поселение, р.Табарка, 4 очередь</t>
  </si>
  <si>
    <t>г.Казань</t>
  </si>
  <si>
    <t>Приобретение квартир для расселения граждан из аварийного жилищного фонда</t>
  </si>
  <si>
    <t>Покупка квартир</t>
  </si>
  <si>
    <t>Пестречинский муниципальный район, Шигалеевское сельское поселение, с.Новое Шигалеево,  жилой комплекс "Усадьба Царево"</t>
  </si>
  <si>
    <t>г.Казань, Кировский район, 4-11 кварталы  жилого района "Салават купере"</t>
  </si>
  <si>
    <t xml:space="preserve">Земли, нарушенные нефтесодержащими загрязнениями </t>
  </si>
  <si>
    <t>Несанкционированная свалка</t>
  </si>
  <si>
    <t>Сабинский муниципальный район, с.Шемордан</t>
  </si>
  <si>
    <t>Нижнекамский муниципальный район, с.Прости</t>
  </si>
  <si>
    <t>Реализация мероприятий по ликвидации несанкционированных свалок в границах городов и наиболее опасных объектов накопленного вреда окружающей среде</t>
  </si>
  <si>
    <t>Очистные сооружения бытовых и промышленных сточных вод ОЭЗ ППТ "Алабуга" 
и г.Елабуга, II этап</t>
  </si>
  <si>
    <t xml:space="preserve">Елабужский муниципальный район, сп.Танайское </t>
  </si>
  <si>
    <t>Биологические очистные сооружения</t>
  </si>
  <si>
    <t>Зеленодольский муниципальный район, пгт.Нижние Вязовые</t>
  </si>
  <si>
    <t>Мензезинский муниципальный район, п.Юртово</t>
  </si>
  <si>
    <t>Пестречинский муниципальный район, с.Пестрецы</t>
  </si>
  <si>
    <t>Пестречинский муниципальный район, с.Кощаково</t>
  </si>
  <si>
    <t>г.Набережные Челны, жилой комплекс "Замелекесье"</t>
  </si>
  <si>
    <t xml:space="preserve">Зеленодольский муниципальный район, пгт.Васильево </t>
  </si>
  <si>
    <t xml:space="preserve">Сети инженерно-технического обеспечения для жилого района "Салават Купере", сети хозяйственно-бытовой канализации, биологические очистные сооружения (БОС) в пгт. Васильево </t>
  </si>
  <si>
    <t>Очистные сооружения</t>
  </si>
  <si>
    <t>Районные очистные сооружения бытовых и промышленных сточных вод в ОЭЗ ППТ "Алабуга" и г.Елабуга, I этап</t>
  </si>
  <si>
    <t xml:space="preserve"> Алексеевский муниципальный район, пгт.Алексеевское </t>
  </si>
  <si>
    <t>Елабужский муниципальный район,
Танайское сельское поселение</t>
  </si>
  <si>
    <t>Тетюшский муниципальный район, г.Тетюши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</si>
  <si>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</si>
  <si>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Детский сад</t>
  </si>
  <si>
    <t>Высокогорский муниципальный район, с.Высокая гора</t>
  </si>
  <si>
    <t>Зеленодольский муниципальный район, г.Зеленодольск, жилой комплекс «Красный металист»</t>
  </si>
  <si>
    <t>Нижнекамский муниципальный район, г.Нижнекамск, мкр.35А</t>
  </si>
  <si>
    <t>Нижнекамский муниципальный район, г.Нижнекамск, мкр.29</t>
  </si>
  <si>
    <t>г.Казань, жилой комплекс «Седьмое небо»</t>
  </si>
  <si>
    <t>г.Казань, жилой комплекс «Волжские просторы», позиция 2</t>
  </si>
  <si>
    <t>г.Казань, пос.Старое Аракчино, ул.Приволжская</t>
  </si>
  <si>
    <t>Повышение эффективности организаций социального обслуживания и ликвидация очередей в них</t>
  </si>
  <si>
    <t>Доп. средства бюджета РТ</t>
  </si>
  <si>
    <t>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</si>
  <si>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Создание системы долговременного ухода за гражданами пожилого возраста и инвалидами</t>
  </si>
  <si>
    <t>1.2.</t>
  </si>
  <si>
    <t>Повышение эффективности службы занятости</t>
  </si>
  <si>
    <t>Приобретение спортивного оборудования и инвентаря для приведения организаций спортивной подготовки в нормативное состояние</t>
  </si>
  <si>
    <t xml:space="preserve">Комплекты инвентаря  по хоккею </t>
  </si>
  <si>
    <t>Проведение иммунизации против пневмококковой инфекции у населения старше трудоспособного возраста из групп риска</t>
  </si>
  <si>
    <t>Оснащение оборудованием региональных сосудистых центров и первичных сосудистых отделений</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</si>
  <si>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</si>
  <si>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</si>
  <si>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</si>
  <si>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Субсидия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</si>
  <si>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</si>
  <si>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4.2.</t>
  </si>
  <si>
    <t>4.2.1.</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</si>
  <si>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</si>
  <si>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Обновление материально-технической базы в организациях, осуществляющих общеобразовательную деятельность исключительно по адаптированным основным общеобразовательным программам</t>
  </si>
  <si>
    <t>4.2.2.</t>
  </si>
  <si>
    <t>Создание ключевых центров развития детей</t>
  </si>
  <si>
    <t>Создание центров выявления и поддержки одаренных детей</t>
  </si>
  <si>
    <t>Создание мобильных технопарков «Кванториум»</t>
  </si>
  <si>
    <t>4.2.3.</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</si>
  <si>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</si>
  <si>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Создание центров цифрового образования детей</t>
  </si>
  <si>
    <t>4.2.4.</t>
  </si>
  <si>
    <t>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</si>
  <si>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 xml:space="preserve">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t>
  </si>
  <si>
    <t xml:space="preserve">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</si>
  <si>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</si>
  <si>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Развитие интеллектуальных транспортных систем</t>
  </si>
  <si>
    <t>Создание новых мест в общеобразовательных организациях</t>
  </si>
  <si>
    <t>Модернизация инфраструктуры общего образования в отдельных субъектах Российской Федерации</t>
  </si>
  <si>
    <t>Создание в общеобразовательных организациях, расположенных в сельской местности, условий для занятий физической культурой и спортом</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</si>
  <si>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</si>
  <si>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Новое строительство или реконструкцию детских больниц (корпусов)</t>
  </si>
  <si>
    <t>Жилой корпус Ново-Чурилинского психоневрологического интерната</t>
  </si>
  <si>
    <t>Арский муниципальный район, с.Новое Чурилино</t>
  </si>
  <si>
    <t>Легкоатлетические беговые дорожки</t>
  </si>
  <si>
    <t xml:space="preserve">г.Казань, стадион "Тасма" </t>
  </si>
  <si>
    <t xml:space="preserve">г.Казань, ул.Зорге </t>
  </si>
  <si>
    <t xml:space="preserve">г.Наберажные Челны, ул.Раиса Беляева </t>
  </si>
  <si>
    <t xml:space="preserve">Универсальный спортивный зал </t>
  </si>
  <si>
    <t>Зеленодольский муниципальный район, пгт.Васильево</t>
  </si>
  <si>
    <t xml:space="preserve">г. Набережные Челны, ул.40 лет Победы     </t>
  </si>
  <si>
    <t>г.Набережные Челны, Шишкинский бульвар, д.9</t>
  </si>
  <si>
    <t>Аксубаевский муниципальный район, пгт.Аксубаево</t>
  </si>
  <si>
    <t>Футбольное поле с искусственным покрытием и легкоатлетическими беговыми дорожками</t>
  </si>
  <si>
    <t xml:space="preserve">Школа </t>
  </si>
  <si>
    <t>г. Казань, ул.Н.Жиганова, мкр. М-71</t>
  </si>
  <si>
    <t>Школа</t>
  </si>
  <si>
    <t>г. Казань, ул.Бондаренко</t>
  </si>
  <si>
    <t>Спортивный зал МБОУ «Осиновская гимназия имени С.К.Гиматдинова Зеленодольского муниципального района Республики Татарстан»</t>
  </si>
  <si>
    <t xml:space="preserve">Спортивный зал ГБОУ «Камско-Устьинская кадетская школа-интернат имени Героя Советского Союза Чиркова Михаила Алексеевича» </t>
  </si>
  <si>
    <t>Спортивный зал МБОУ «Красногорская средняя общеобразовательная школа»</t>
  </si>
  <si>
    <t>Мамадышский район, п.совхоза «Мамадышский», ул.Школьная, д.2</t>
  </si>
  <si>
    <t>Фельдшерско-акушерский пункт по модульной технологии</t>
  </si>
  <si>
    <t>Балтасинский муниципальный район, с.Арбаш, ул.Х.Такташа, д.59</t>
  </si>
  <si>
    <t xml:space="preserve">Центр детской онкологии, гематологии и хирургии </t>
  </si>
  <si>
    <t>Набережночелнинский театр кукол</t>
  </si>
  <si>
    <t>г.Набережные Челны, пр.Хасана Туфана, д.15</t>
  </si>
  <si>
    <t>Сельский дом культуры</t>
  </si>
  <si>
    <t>Финансовое обеспечение дорожной деятельности</t>
  </si>
  <si>
    <t xml:space="preserve">г.Нижнекамск, по проспекту Мира до пересечения с ул.Корабельная  </t>
  </si>
  <si>
    <t>г.Казань, ул.Патриса Лумумбы</t>
  </si>
  <si>
    <t>г.Казань, ул.Тэцевская</t>
  </si>
  <si>
    <t>г.Казань, Большое Казанское кольцо, пр. Победы, от ул. Академика Завойского до ул. Академика Губкина, ул. Академика Арбузова, проспект Ямашева, от ул. Академика Арбузова до Третьей транспортной дамбы</t>
  </si>
  <si>
    <t>г.Казань, ул.Гвардейская, от ул.Аметьевская магистраль до ул.Даурская</t>
  </si>
  <si>
    <t>г.Казань, ул.Рихарда Зорге, от ул.Братьев Касимовых до ул.Юлиуса Фучика</t>
  </si>
  <si>
    <t>г.Казань, ул.Рихарда Зорге, от ул.Даурская до ул.Братьев Касимовых</t>
  </si>
  <si>
    <t>г.Казань, Кировский район, ул.Болотникова</t>
  </si>
  <si>
    <t xml:space="preserve">г.Казань, Кировский район, ул.Фрунзе </t>
  </si>
  <si>
    <t>г.Набережные Челны, ул.Машиностроительная, от пр.Хасана Туфана до пр.Яшьлек</t>
  </si>
  <si>
    <t xml:space="preserve">г.Набережные Челны, ул.Машиностроительная, участок от пр.Яшьлек до пр.Залесный </t>
  </si>
  <si>
    <t>г.Казань, Кировский район, ул.2-я Старо-Аракчинская и ул.Приволжская, от  Аракчинского Шоссе до переулка Железнодорожный</t>
  </si>
  <si>
    <t>г.Набережные Челны, ул. Раскольникова, от пр.Дружбы Народов до пр.Хасана Туфана</t>
  </si>
  <si>
    <t>г.Набережные Челны, пр.Залесный, от ул.Абдуллы Алиша до ул.Нурми Шарипова, ул.Нурми Шарипова, от пр.Залесный до ул.Мостовая, ул.Мостовая, от ул.Нурми Шарипова до моста по ул.Мостовой</t>
  </si>
  <si>
    <t>Нижнекамский муниципальный район, г.Нижнекамск, пр.Шинников, от ул.Баки Урманче до ул.Менделеева</t>
  </si>
  <si>
    <t>г.Казань, Большое Казанское кольцо, участок от ул.Мидхата Булатова до ул.Технической, 2 этап - от ул.Борисковской до ул.Технической</t>
  </si>
  <si>
    <t>Арский муниципальный район, г.Арск, 3 очередь</t>
  </si>
  <si>
    <t>Атнинский муниципальный район, с.Новые Шаши, 2 очередь</t>
  </si>
  <si>
    <t>Балтасинский муниципальный район, пгт.Балтаси, ул.Татарстан</t>
  </si>
  <si>
    <t>Бугульминский муниципальный район, г.Бугульма, ул.Владимира Ленина, 2 очередь</t>
  </si>
  <si>
    <t xml:space="preserve">Буинский муниципальный район, г.Буинск, ул.Строительная </t>
  </si>
  <si>
    <t xml:space="preserve"> Верхнеуслонский муниципальный район, с.Верхний Услон, ул.Набережная, 4 очередь </t>
  </si>
  <si>
    <t>Высокогорский муниципальный район, с.Высокая гора, ул.Центральная-Полковая</t>
  </si>
  <si>
    <t>Дрожжановский муниципальный район,  с.Старое Дрожжаное, ул.Центральная, 2 очередь</t>
  </si>
  <si>
    <t>Елабужский муниципальный район, г.Елабуга, пр.Нефтяников, 2 очередь</t>
  </si>
  <si>
    <t>Елабужский муниципальный район, г.Елабуга, ул.Автомобилистов</t>
  </si>
  <si>
    <t>Заинский муниципальный район, г.Заинск, ул.Красная площадь, 3 очередь</t>
  </si>
  <si>
    <t>Зеленодольский муниципальный район, г.Зеленодольск, мкр.Мирный</t>
  </si>
  <si>
    <t>Кайбицкий муниципальный район, с.Большие Кайбицы, ул.Солнечный бульвар</t>
  </si>
  <si>
    <t>Камско-Устьинский муниципальный район, пгт.Камское Устье, ул.Кооперативная</t>
  </si>
  <si>
    <t>Кукморский муниципальный район, г.Кукмор, ул.Ворошилова, 2 очередь</t>
  </si>
  <si>
    <t>Лаишевский муниципальный район, г.Лаишево, ул. О.Кошевого</t>
  </si>
  <si>
    <t>Лениногорский муниципальный район, г.Лениногорск</t>
  </si>
  <si>
    <t xml:space="preserve"> Мамадышский муниципальный район, г.Мамадыш,  ул.Советская и Карла Маркса, ул.Чапаева, 2 очередь </t>
  </si>
  <si>
    <t xml:space="preserve"> Менделеевский муниципальный район,  г.Менделеевск, ул.Гассара, 4 очередь</t>
  </si>
  <si>
    <t>Мензелинский муниципальный район, г.Мензелинск, ул.Карла Маркса</t>
  </si>
  <si>
    <t>Нижнекамский муниципальный район, г.Нижнекамск, пр.Химиков</t>
  </si>
  <si>
    <t>Нижнекамский муниципальный район, г.Нижнекамск, 2 очередь</t>
  </si>
  <si>
    <t>Нижнекамский муниципальный район, г.Нижнекамск</t>
  </si>
  <si>
    <t>Нижнекамский муниципальный район, пгт. Камские Поляны, 2-й микрорайон, 3 очередь</t>
  </si>
  <si>
    <t>Нижнекамский муниципальный район, с.Сухарево</t>
  </si>
  <si>
    <t>Нижнекамский муниципальный район, пос.Красный Ключ, ул.Набережная</t>
  </si>
  <si>
    <t>Нижнекамский муниципальный район, г.Нижнекамск, ул.Спортивная, 2 очередь</t>
  </si>
  <si>
    <t>Нижнекамский муниципальный район, г.Нижнекамск, ул.Кайманова</t>
  </si>
  <si>
    <t>Новошешминский муниципальный район, с.Новошешминск, ул.Октябрьская</t>
  </si>
  <si>
    <t>Нурлатский муниципальный район, г.Нурлат, ул.Юности, 2 очередь</t>
  </si>
  <si>
    <t>Пестречинский муниципальный район, с.Богородское, ул.Центральная</t>
  </si>
  <si>
    <t>Пестречинский муниципальный район, с.Шали, ул.КамАЗ</t>
  </si>
  <si>
    <t>Рыбно-Слободский муниципальный район, пгт.Рыбная Слобода,  3 очередь</t>
  </si>
  <si>
    <t>Сабинский муниципальный район, пгт.Богатые Сабы</t>
  </si>
  <si>
    <t>Сармановский муниципальный район, с.Сарманово, ул.Ленина, 3 очередь</t>
  </si>
  <si>
    <t>Сармановский муниципальный район, пгт.Джалиль, 2 очередь</t>
  </si>
  <si>
    <t>Тетюшский муниципальный район, г.Тетюши, ул.Свердлова</t>
  </si>
  <si>
    <t>Тукаевский муниципальный район, с.Шильнебаш, ул.60 лет Октября</t>
  </si>
  <si>
    <t xml:space="preserve">Тюлячинский муниципальный район, с. Тюлячи </t>
  </si>
  <si>
    <t>Черемшанский муниципальный район, с.Черемшан, ул.Советская, 3 очередь</t>
  </si>
  <si>
    <t>Чистопольский муниципальный район, г.Чистополь, ул.Энгельса</t>
  </si>
  <si>
    <t>Ютазинский муниципальный район, пгт.Уруссу, ул.Ф.Каримова, 3 очередь</t>
  </si>
  <si>
    <t>Площадь Советская и ул.Большая</t>
  </si>
  <si>
    <t>Сквер им. Ленина</t>
  </si>
  <si>
    <t>Парк "Семья"</t>
  </si>
  <si>
    <t>Центральный сквер</t>
  </si>
  <si>
    <t>Площадь перед зданием ЗАГС</t>
  </si>
  <si>
    <t>Парк «Спортивный»</t>
  </si>
  <si>
    <t>Яблоневый сад</t>
  </si>
  <si>
    <t>Сквер Ленина</t>
  </si>
  <si>
    <t>Парк по ул.З.Юсупова</t>
  </si>
  <si>
    <t>Центральный парк</t>
  </si>
  <si>
    <t>Сквер по ул. Ленина</t>
  </si>
  <si>
    <t>Парк "Рябинушка"</t>
  </si>
  <si>
    <t>Береговая линия р. Тюлячки</t>
  </si>
  <si>
    <t>Парк Ф.Каримова</t>
  </si>
  <si>
    <t>Парк Победы и Трудовой славы</t>
  </si>
  <si>
    <t>Парк "Озерный"</t>
  </si>
  <si>
    <t xml:space="preserve">Парк "Березовая роща" </t>
  </si>
  <si>
    <t>Обеспечение авиационным обслуживанием для оказания медицинской помощи</t>
  </si>
  <si>
    <t xml:space="preserve">Формирование запаса лесных семян для лесовосстановления </t>
  </si>
  <si>
    <t>Увеличение площади лесовосстановления</t>
  </si>
  <si>
    <t>Расходы в области мелиорации земель сельскохозяйственного назначения</t>
  </si>
  <si>
    <t>Осуществление ежемесячной выплаты в связи с рождением (усыновлением) первого ребенка</t>
  </si>
  <si>
    <t>Организация профессионального обучения и дополнительного профессионального образования лиц предпенсионного возраста</t>
  </si>
  <si>
    <t>Переобучение, повышение квалификации работников предприятий в целях поддержки занятости и повышения эффективности рынка труда</t>
  </si>
  <si>
    <t>Проведение Всероссийского конкурса лучших региональных практик поддержки волонтерства "Регион добрых дел"</t>
  </si>
  <si>
    <t>Государственная поддержка малого и среднего предпринимательства в субъектах Российской Федерации</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</si>
  <si>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t>
  </si>
  <si>
    <t>Прочие мероприятия в сфере информатизации и связи</t>
  </si>
  <si>
    <t>Чистополь - Нижнекамск, км 40+860 - км 43+556, км 44+373 - км 45+129</t>
  </si>
  <si>
    <t>М-7 "Волга" - Ильинский</t>
  </si>
  <si>
    <t>Ашитбаш - Шушмабаш - Карадуван, км 16+300 - км 20+727, II этап, км 17+966 - 20+727</t>
  </si>
  <si>
    <t>Лаишево - Чирпы, км 2+825 - км 8+225</t>
  </si>
  <si>
    <t>Алат - Казаклар, км 5+600 - км 8+100</t>
  </si>
  <si>
    <t>Пестрецы - Чита - Янцевары, км 5+000 - км 12+000</t>
  </si>
  <si>
    <t>Тюрлема - Нурлаты - Бурундуки, км 1+027 - км 5+524</t>
  </si>
  <si>
    <t>Казань - Шемордан, км 70+088 - км 72+401</t>
  </si>
  <si>
    <t>М-7 "Волга" - Пустые Моркваши, км 0+000 - км 2+200</t>
  </si>
  <si>
    <t>Сокуры - Кирби - Травкино, км 0+000 - км 2+040</t>
  </si>
  <si>
    <t>Реконструкция</t>
  </si>
  <si>
    <t>Уланово - Каратун - Кильдеево, км 0+000 - км 2+282</t>
  </si>
  <si>
    <t>М-7 "Волга" - Кулаево - Пестрецы, км 1+600 - км 2+100, км 6+019 - км 8+000</t>
  </si>
  <si>
    <t>Арск - Сиза - Старая Масра</t>
  </si>
  <si>
    <t>Казань - Шемордан - Ямбулат, км 3+300 - км 5+653</t>
  </si>
  <si>
    <t>Арск - граница Марий Эл, км 21+000 - км 30+200</t>
  </si>
  <si>
    <t>Шушмабаш - Сердебаш, км 0+000 - км 5+989</t>
  </si>
  <si>
    <t>Левоповоротный съезд и разворотная петля на автомобильной дороге</t>
  </si>
  <si>
    <t>Казань - Шемордан</t>
  </si>
  <si>
    <t>Набережные Челны – Заинск – Альметьевск - Гулькино, участок Тюгеевка – Гулькино</t>
  </si>
  <si>
    <t>Набережные Челны - Сарманово, км 34+780 - км 36+230</t>
  </si>
  <si>
    <t>Заинск - Сарманово - Сармаш-Баш - Петровский завод, км 4+650 - км 8+700</t>
  </si>
  <si>
    <t>Мензелинск - Русский Каран - Тогашево, км 7+370 - км 14+645</t>
  </si>
  <si>
    <t>М-7 "Волга" - Старая Матвеевка, км 0+000 - км 7+630</t>
  </si>
  <si>
    <t>Подъездная автодорога к базам отдыха "Цыганский табор", "Шурале", "Дубравушка", "Дубки"</t>
  </si>
  <si>
    <t>Джалиль - Сарманово, км 23+210 - км 28+130</t>
  </si>
  <si>
    <t>Набережные Челны - Сарманово, участок км 29+600 - км 33+370</t>
  </si>
  <si>
    <t>Тлянче-Тамак - Останково - Торнаташ, км 0+000 - км 7+555</t>
  </si>
  <si>
    <t>Тукаевский муниципальный район, с.Большая Шильна, ул.Заречная</t>
  </si>
  <si>
    <t>Болгар - Танкеевка - Три Озера - Балымеры 0+050 - 1+366</t>
  </si>
  <si>
    <t>Казань - Оренбург - Чистополь 2+100 - 3+927</t>
  </si>
  <si>
    <t>Чистополь - Аксубаево - Нурлат, 33+680 - 34+880</t>
  </si>
  <si>
    <t>Азнакаево - Тумутук - Кук-Тяка, 7+950 - 10+750</t>
  </si>
  <si>
    <t>Нурлаты - Акзигитово, 1+867 - 2+977</t>
  </si>
  <si>
    <t>Зеленодольский муниципальный район, объездная с.Нурлаты, 2+000 - 2+900</t>
  </si>
  <si>
    <t>Зеленодольский муниципальный район, подъезд к д.Ильинское, 0+000 - 0+915</t>
  </si>
  <si>
    <t>4.1.2.</t>
  </si>
  <si>
    <t>Мероприятия в сфере культуры и кинематографии</t>
  </si>
  <si>
    <t>Гранты</t>
  </si>
  <si>
    <t>4.1.3.</t>
  </si>
  <si>
    <t>Реализация программных мероприятий</t>
  </si>
  <si>
    <t>Автоцистерны пожарные
АЦ 3,0 - 40 (ГАЗ-33086)</t>
  </si>
  <si>
    <t>Противопожарная установка высокого давления</t>
  </si>
  <si>
    <t>Плуг ПКЛ-70</t>
  </si>
  <si>
    <t>Культиватор  КЛБ - 1,7</t>
  </si>
  <si>
    <t>Агрегат лесопосадочный АЛП-1</t>
  </si>
  <si>
    <t>Центр цифрового образования детей на базе ГАПОУ «Альметьевский политехнический техникум»</t>
  </si>
  <si>
    <t>Средства обучения и воспитания для реализации образовательных программ, в том числе высокотехнологичное оборудование</t>
  </si>
  <si>
    <t>Основные средства и материальные запасы (мебель, оборудование, в том числе презентационное оборудование, оборудование для проведения видеоконференцсвязи, средства вычислительной техники, периферийное оборудование, программное обеспечение, комплектующие) и проведение ремонтных работ</t>
  </si>
  <si>
    <t>4.2.5.</t>
  </si>
  <si>
    <t>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t>
  </si>
  <si>
    <t>Средства вычислительной техники, периферийное оборудование, программное обеспечение и презентационное оборудование для внедрения целевой модели цифровой образовательной среды</t>
  </si>
  <si>
    <t xml:space="preserve"> 39 общеобразовательных организаций и 39 профессиональных образовательных организаций в 28 муниципальных районах</t>
  </si>
  <si>
    <t>Мобильный технопарк «Кванториум» в г.Набережные Челны</t>
  </si>
  <si>
    <t>Транспортное средство и средства обучения</t>
  </si>
  <si>
    <t>Центра выявления и поддержки одаренных детей на базе АНО «Казанский открытый университет талантов 2.0» и ГАОУ «Республиканский олимпиадный центр» - ООК «Дуслык»</t>
  </si>
  <si>
    <t xml:space="preserve">Средства обучения и воспитания для реализации образовательных программ, в том числе высокотехнологичного оборудования для создания </t>
  </si>
  <si>
    <t>Дом научной коллаборации на базе Елабужского института (филиала) ФГАОУ ВПО «Казанский (Приволжский) федеральный университет»</t>
  </si>
  <si>
    <t xml:space="preserve">Средства обучения и воспитания, оборудования для трудовых мастерских по реализации предметной области «Технология», кабинетов педагога-психолога, учителя-дефектолога, учителя-логопеда для дополнительного образования обучающихся </t>
  </si>
  <si>
    <t xml:space="preserve">Закупка автоматизированных рабочих мест, организационной техники и серверного оборудования и модернизация программного обеспечения </t>
  </si>
  <si>
    <t>Финансовое обеспечение мер социальной поддержки врачей – молодых специалистов</t>
  </si>
  <si>
    <t>Финансовое обеспечение мер государственной поддержки врачей-специалистов, врачей клинико-лабораторной диагностики, получивших гранты Правительства Республики Татарстан</t>
  </si>
  <si>
    <t>Проведение конкурсов профессионального мастерства среди медицинских работников и профориентационных мероприятий</t>
  </si>
  <si>
    <t>Обеспечение граждан Республики Татарстан охватом профилактическим осмотром</t>
  </si>
  <si>
    <t>Вакцина для профилактики пневмококковых инфекций для иммунизации лиц старше 65 лет, упаковок</t>
  </si>
  <si>
    <t>Безвозмездное обеспечение детей первых трех лет жизни, находящихся на искусственном смешанном вскармливании, из семей со среднедушевым доходом, не превышающим величины прожиточного минимума на душу населения, установленной на территории Республики Татарстан, и детей, имеющих хронические заболевания, специальными продуктами детского питания</t>
  </si>
  <si>
    <t>Организация работы Регионального ресурсного центра в рамках федерального проекта "Общее дело"</t>
  </si>
  <si>
    <t>Мероприятия в рамках Подпрограммы "Профилактика наркотизации населения в Республике Татарстан" Государственной программы "Обеспечение общественного порядка и  противодействие преступности в Республике Татарстан"</t>
  </si>
  <si>
    <t>Мероприятия по ЗОЖ (конкурс лекторского мастерства, издание печатной продукции)</t>
  </si>
  <si>
    <t>8.1.2.</t>
  </si>
  <si>
    <t>8.1.3.</t>
  </si>
  <si>
    <t>Предоставление компенсации части родительской платы за присмотр и уход за ребенком в дошкольных образовательных организациях</t>
  </si>
  <si>
    <t xml:space="preserve">Предоставление единовременной  выплаты  женщинам, постоянно проживающим в сельской местности, поселках городского типа на территории Республики Татарстан, при рождении первого, третьего ребенка </t>
  </si>
  <si>
    <t>Предоставление пособий семьям, воспитывающим трех и более одновременно рожденных детей</t>
  </si>
  <si>
    <t>Предоставление единовременного вознаграждения матерям, награжденным медалью "Ана даны -Материнская слава", родителям (усыновителям), награжденным орденом "Родительская слава"</t>
  </si>
  <si>
    <t>Реализация проекта "Приемная семья для пожилого человека"</t>
  </si>
  <si>
    <t>Оказание социальных услуг в сфере социального обслуживания негосударственными организациями социального обслуживания</t>
  </si>
  <si>
    <t>10.2.</t>
  </si>
  <si>
    <t>10.2.1.</t>
  </si>
  <si>
    <t>11.</t>
  </si>
  <si>
    <t>12.</t>
  </si>
  <si>
    <t>Определение информационной системы для аккумулирования и обмена информацией о гражданах, нуждающихся в долговременном уходе</t>
  </si>
  <si>
    <t>Развитие и эксплуатация информационных и коммуникационных технологий в органах государственной власти Республики Татарстан и органах местного самоуправления Республики Татарстан</t>
  </si>
  <si>
    <t>13.</t>
  </si>
  <si>
    <t>Бавлинский муниципальный район, г.Бавлы, пл.Победы, ул.Куйбышева</t>
  </si>
  <si>
    <t>Переселение граждан из аварийного жилищного фонда</t>
  </si>
  <si>
    <t>Очистные сооружений поверхностных сточных вод на выпусках ливневой канализации в водные объекты в районе Ветеринарной академии</t>
  </si>
  <si>
    <t xml:space="preserve">Искусственное футбольное поле </t>
  </si>
  <si>
    <t>Крытый каток с искусственным льдом</t>
  </si>
  <si>
    <t>Спортивный зал 
МБОУ «Арская средняя общеобразовательная школа № 2»</t>
  </si>
  <si>
    <t>Спортивный зал МБОУ «Алексеевская средняя общеобразовательная школа № 1»</t>
  </si>
  <si>
    <t>Спортивный зал МБОУ «Матвеевская основная общеобразовательная школа»</t>
  </si>
  <si>
    <t>Музыкальные инструменты, оборудование и учебные материалы</t>
  </si>
  <si>
    <t>Организационная техника, инструменты, квадрокоптер, оборудование для шахматной зоны, медиазона (фотоаппарат, штатив, микрофон), оборудование для изучения основ ОБЖ</t>
  </si>
  <si>
    <t>Микроавтобусы</t>
  </si>
  <si>
    <t>Республика Татарстан</t>
  </si>
  <si>
    <t>Развитие и модернизация системы межведомственного электронного взаимодействия</t>
  </si>
  <si>
    <t>Мероприятие по повышению квалификации в области информационной безопасности и защиты информации</t>
  </si>
  <si>
    <t>Мероприятие по реализации проекта "Школа цифровых чемпионов"</t>
  </si>
  <si>
    <t>Приобретение оборудования для модернизации ГИС "Социальный регистр населения Республики Татарстан", в целях обеспечения персонального учета граждан, нуждающихся в долговременном уходе</t>
  </si>
  <si>
    <t>Мероприятие по предоставлению грантов на обучение студентов Высшей школы информационных технологий  и интеллектуальных систем в ФГАУ ВО КФУ по направлению "Программная инженерия"</t>
  </si>
  <si>
    <t>Развитие государственных микрофинансовых орагнизаций</t>
  </si>
  <si>
    <t>Увеличение численности специалистов</t>
  </si>
  <si>
    <t>Проведение "XXXVIII Международного фестиваля им.Ф.И.Шаляпина", XXXIII "Международного фестиваля классического балета имени Рудольфа Нуриева"</t>
  </si>
  <si>
    <t>Проведение XIII Международного театрального фестиваля тюркских народов "Науруз"</t>
  </si>
  <si>
    <t>43 муниципальных района Республики Татарстан</t>
  </si>
  <si>
    <t>Межрегиональная выставка "Изразцы Великого Новгорода и Пскова"</t>
  </si>
  <si>
    <t>Международный конкурс камерных певцов и концертмейстеров им.Р.Яхина</t>
  </si>
  <si>
    <t>г. Казань</t>
  </si>
  <si>
    <t xml:space="preserve">Гранты любительским творческим коллективам </t>
  </si>
  <si>
    <t>Оцифровка книжных изданий</t>
  </si>
  <si>
    <t>Закупка спортивного оборудования, инвентаря и экипировки</t>
  </si>
  <si>
    <t>МЛПК на базе УАЗ-390945</t>
  </si>
  <si>
    <t>ГБУ "Азнакаевский лесхоз"</t>
  </si>
  <si>
    <t>ГБУ "Лесопожарный Центр"</t>
  </si>
  <si>
    <t>Министерство лесного хозяйства Республики Татарстан</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</si>
  <si>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</si>
  <si>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Приобретение оборудования для школ ухода</t>
  </si>
  <si>
    <t>Крытый плавательный бассейн</t>
  </si>
  <si>
    <t>Природно-спортивный комплекс</t>
  </si>
  <si>
    <t>Мамадышский муниципальный район, г.Мамадыш</t>
  </si>
  <si>
    <t>Центральная площадь у ДК "Энергетик"</t>
  </si>
  <si>
    <t>Заинский муниципальный район</t>
  </si>
  <si>
    <t>Экстрим-парк</t>
  </si>
  <si>
    <t>Лаишевский муниципальный район, г.Лаишево</t>
  </si>
  <si>
    <t>ГАУЗ "Агрызская центральная районная больница"</t>
  </si>
  <si>
    <t>ГАУЗ "Азнакаевская центральная районная больница"</t>
  </si>
  <si>
    <t>ГАУЗ "Алексеевская центральная районная больница"</t>
  </si>
  <si>
    <t>ГАУЗ "Арская центральная районная больница"</t>
  </si>
  <si>
    <t>ГАУЗ "Бавлинская центральная районная больница"</t>
  </si>
  <si>
    <t>ГАУЗ "Бугульминская центральная районная больница"</t>
  </si>
  <si>
    <t>ГАУЗ "Заинская центральная районная больница"</t>
  </si>
  <si>
    <t>ГАУЗ "Кукморская центральная районная больница"</t>
  </si>
  <si>
    <t>ГАУЗ "Лаишевская центральная районная больница"</t>
  </si>
  <si>
    <t>ГАУЗ "Менделеевская центральная районная больница"</t>
  </si>
  <si>
    <t>ГАУЗ "Мензелинская центральная районная больница"</t>
  </si>
  <si>
    <t>ГАУЗ "Нурлатская центральная районная больница"</t>
  </si>
  <si>
    <t>ГАУЗ "Пестречинская центральная районная больница"</t>
  </si>
  <si>
    <t>ГАУЗ "Рыбно-Слободская центральная районная больница"</t>
  </si>
  <si>
    <t>ГАУЗ "Тукаевская центральная районная больница"</t>
  </si>
  <si>
    <t>ГАУЗ "Чистопольская центральная районная больница"</t>
  </si>
  <si>
    <t>ГАУЗ "Уруссинская центральная районная больница"</t>
  </si>
  <si>
    <t>ГАУЗ "Буинская центральная районная больница"</t>
  </si>
  <si>
    <t>ГАУЗ "Лениногорская центральная районная больница"</t>
  </si>
  <si>
    <t>Агрызский муниципальный район</t>
  </si>
  <si>
    <t>Азнакаевский муниципальный район</t>
  </si>
  <si>
    <t>Алексеевский муниципальный район</t>
  </si>
  <si>
    <t>Бавлинский муниципальный район</t>
  </si>
  <si>
    <t>Бугульминский муниципальный район</t>
  </si>
  <si>
    <t>Кукморский муниципальный район</t>
  </si>
  <si>
    <t>Лаишевский муниципальный район</t>
  </si>
  <si>
    <t>Менделеевский муниципальный район</t>
  </si>
  <si>
    <t>Детская поликлиника №1 ГАУЗ "Зеленодольская центральная районная больница"</t>
  </si>
  <si>
    <t>Зеленодольский муниципальный район, г.Зеленодольск,  ул.К.Маркса, д.8а</t>
  </si>
  <si>
    <t xml:space="preserve">Детская поликлиника №2  ГАУЗ "Зеленодольская центральная районная больница" </t>
  </si>
  <si>
    <t>Зеленодольский муниципальный район, г.Зеленодольск, ул.Королева, д.9</t>
  </si>
  <si>
    <t>Детская поликлиника Васильевской районной больницы</t>
  </si>
  <si>
    <t>Зеленодольский муниципальный район, пгт. Васильево, ул.Школьная, д.29</t>
  </si>
  <si>
    <t>Нурлатский муниципальный район</t>
  </si>
  <si>
    <t>Мензелинский муниципальный район</t>
  </si>
  <si>
    <t>Пестречинский муниципальный район</t>
  </si>
  <si>
    <t>Рыбно-Слободский муниципальный район</t>
  </si>
  <si>
    <t>Тукаевский муниципальный район</t>
  </si>
  <si>
    <t>Чистопольский муниципальный район</t>
  </si>
  <si>
    <t>Буинский муниципальный район</t>
  </si>
  <si>
    <t>Лениногорский муниципальный район</t>
  </si>
  <si>
    <t>Ютазинский муниципальный район</t>
  </si>
  <si>
    <t xml:space="preserve">ГАУЗ "Камский детский медицинский центр"  </t>
  </si>
  <si>
    <t>г.Набережные Челны, бр.Тинчурина, д.1</t>
  </si>
  <si>
    <t xml:space="preserve">ГАУЗ "Детская городская поликлиника №2" </t>
  </si>
  <si>
    <t>г.Набережные Челны</t>
  </si>
  <si>
    <t>ГАУЗ "Детская городская поликлиника №3"</t>
  </si>
  <si>
    <t>ГАУЗ "Детская городская поликлиника №4 им.Ф.Г.Ахмеровой"</t>
  </si>
  <si>
    <t>ГАУЗ "Детская городская поликлиника №5"</t>
  </si>
  <si>
    <t>ГАУЗ "Детская городская поликлиника №6"</t>
  </si>
  <si>
    <t xml:space="preserve">Детская поликлиника №2 ГАУЗ "Детская городская больница с перинатальным центром" </t>
  </si>
  <si>
    <t>Нижнекамский муниципальный район, г.Нижнекамск, ул.Менделеева, д.45</t>
  </si>
  <si>
    <t xml:space="preserve">Детская поликлиника №1 ГАУЗ "Детская городская больница с перинатальным центром" </t>
  </si>
  <si>
    <t>Нижнекамский муниципальный район, г.Нижнекамск, ул.Тукая, д.37</t>
  </si>
  <si>
    <t>Камский детский медицинский центр</t>
  </si>
  <si>
    <t>г.Набережные Челны,  ул.Ак.Королева д.18</t>
  </si>
  <si>
    <t>Центры занятости населения муниципальных образований Республики Татарстан</t>
  </si>
  <si>
    <t>ВСЕГО</t>
  </si>
  <si>
    <t>Жилье и городская среда</t>
  </si>
  <si>
    <t>Формирование комфортной городской среды</t>
  </si>
  <si>
    <t>Чистая страна</t>
  </si>
  <si>
    <t>Демография</t>
  </si>
  <si>
    <t>Старшее поколение</t>
  </si>
  <si>
    <t>Спорт  - норма жизни</t>
  </si>
  <si>
    <t>Образование</t>
  </si>
  <si>
    <t>Успех каждого ребенка</t>
  </si>
  <si>
    <t>Здравоохранение</t>
  </si>
  <si>
    <t>Развитие системы оказания первичной медико-санитарной помощи</t>
  </si>
  <si>
    <t>Культура</t>
  </si>
  <si>
    <t>Общесистемные меры развития дорожного хозяйства</t>
  </si>
  <si>
    <t>Министерство культуры РТ</t>
  </si>
  <si>
    <t>Творческие люди</t>
  </si>
  <si>
    <t>Цифровая культура</t>
  </si>
  <si>
    <t>Министерство спорта РТ</t>
  </si>
  <si>
    <t>Спорт - норма жизни</t>
  </si>
  <si>
    <t xml:space="preserve">Демография </t>
  </si>
  <si>
    <t>Содействие занятости женщин - создание условий дошкольного образования для детей в возрасте до трех лет</t>
  </si>
  <si>
    <t>Цифровая образовательная среда</t>
  </si>
  <si>
    <t>Учитель будущего</t>
  </si>
  <si>
    <t>Министерство здравоохранения РТ</t>
  </si>
  <si>
    <t xml:space="preserve">Борьба с онкологическими заболеваниями </t>
  </si>
  <si>
    <t xml:space="preserve">Финансовая поддержка семей при рождении детей </t>
  </si>
  <si>
    <t xml:space="preserve">Содействие занятости женщин - создание условий дошкольного образования для детей в возрасте до трех лет </t>
  </si>
  <si>
    <t xml:space="preserve">Международная кооперация и экспорт </t>
  </si>
  <si>
    <t>Экспорт продукции агропромышленного комплекса</t>
  </si>
  <si>
    <t xml:space="preserve">Малое и среднее предпринимательство и поддержка предпринимательской инициативы </t>
  </si>
  <si>
    <t>Кадры для цифровой экономики</t>
  </si>
  <si>
    <t xml:space="preserve">Информационная безопасность </t>
  </si>
  <si>
    <t>Цифровые технологии</t>
  </si>
  <si>
    <t>план</t>
  </si>
  <si>
    <t>факт</t>
  </si>
  <si>
    <t>%</t>
  </si>
  <si>
    <t xml:space="preserve">Культурная среда </t>
  </si>
  <si>
    <t xml:space="preserve">Развитие детского здравоохранения, включая создание современной инфраструктуры оказания медицинской помощи детям </t>
  </si>
  <si>
    <t xml:space="preserve">Успех каждого ребенка </t>
  </si>
  <si>
    <t xml:space="preserve">Современная школа </t>
  </si>
  <si>
    <t xml:space="preserve">Экология </t>
  </si>
  <si>
    <t>Обеспечение устойчивого сокращения непригодного для проживания жилищного фонда</t>
  </si>
  <si>
    <t>Жилье</t>
  </si>
  <si>
    <t xml:space="preserve">Министерство строительства, архитектуры и жилищно-коммунального хозяйства РТ </t>
  </si>
  <si>
    <t xml:space="preserve">Безопасные и качественные дороги </t>
  </si>
  <si>
    <t xml:space="preserve">Дорожная сеть </t>
  </si>
  <si>
    <t>Пошив фирменной одежды, обучение рабтников картированию, закупка организационной техники и мебели, создание дизайна оформления для центров занятости населения</t>
  </si>
  <si>
    <t>Производительность труда и поддержка занятости</t>
  </si>
  <si>
    <t xml:space="preserve">Поддержка занятости и повышение эффективности  рынка труда для обеспечения роста производительности труда </t>
  </si>
  <si>
    <t>Ледовый дворец "Олимп", Мамадышский муниципальный район, сов.Мамадышский, ул. Мира, д.15б</t>
  </si>
  <si>
    <t>Ледовый Дворец "Олимпия", Нижнекамский муниципальный район, пгт.Камские Поляны, M IV-14
Спортивная школа "Юность",    Мензелинский муниципальный район, г.Мензелинск, ул.Изыскателей, д.4/1</t>
  </si>
  <si>
    <t>Спортивно-технологическое оборудование для создания малых спортивных площадок для подготовки к ВФСК «Готов к труду и обороне» (ГТО)</t>
  </si>
  <si>
    <t xml:space="preserve">ГУП «Медицинская техника и фармация Татарстана», г.Казань, ул.Тихорецкая, д.11 </t>
  </si>
  <si>
    <t xml:space="preserve">Укрепление общественного здоровья </t>
  </si>
  <si>
    <t>Конкурс лекторского мастерства, издание печатной продукции</t>
  </si>
  <si>
    <t xml:space="preserve">Здравоохранение </t>
  </si>
  <si>
    <t>Борьба с сердечно-сосудистыми заболеваниями</t>
  </si>
  <si>
    <t>Лекарственные препараты в соответствии с перечнем, утвержденным приказом Министерства здравоохранения Российской Федерации от 09.01.2020 № 1н 
(апиксабан, абигатрана этексилат, моксонидин, ривароксабан, ацетилсалициловая кислота, гидрохлоротиазид, эналаприл, лозартан, пропафенон, бисопролол, периндоприл, метопролол, амлодипин, клопидогрел, аторвастатин, варфарин, тикагрелор, соталол, индапамид, мзосорбида мононитрат)</t>
  </si>
  <si>
    <t>ГУП «Медицинская техника и фармация Татарстана»,  г.Казань, ул.Тихорецкая, д.12</t>
  </si>
  <si>
    <t>Система компьютерного дозиметрического планирования сеансов облучения 3D, дозиметрическая аппаратура для абсолютной дозиметрии, дозиметрическая аппаратура для относительной дозиметрии, информационно-управляющая система, установка дистанционной гамматерапии 60 Со (аналог с функциями: изменения модуляции интенсивности пучка, облучения под визуальным контролем, синхронизации дыхания пациента), информационно-управляющая система с функцией получения диагностических данных для топометрии</t>
  </si>
  <si>
    <t>ГАУЗ "Республиканский клинический онкологический диспансер МЗ РТ", г.Казань</t>
  </si>
  <si>
    <t>Проведение конкурсов профессионального мастерства среди медицинских работников и профориентационных мероприятий "Ак чэчэклэр"</t>
  </si>
  <si>
    <t>ГБУ "Альметьевский лесхоз"
ГБУ "Болгарский лесхоз"
ГБУ "Заинский лесхоз"
       ГБУ "Камский лесхоз"
  ГБУ "Мамадышский лесхоз"
ГБУ "Арский лесхоз"
   ГБУ "Лаишевский лесхоз"
 ГБУ "Учебно-опытный Пригородный лесхоз"</t>
  </si>
  <si>
    <t xml:space="preserve">Министерство транспорта и дорожного хозяйства РТ </t>
  </si>
  <si>
    <t xml:space="preserve">Сохранение лесов </t>
  </si>
  <si>
    <t xml:space="preserve">Образование </t>
  </si>
  <si>
    <t xml:space="preserve">Министерство образования и науки РТ </t>
  </si>
  <si>
    <t xml:space="preserve">Создание единого цифрового контура в здравоохранении на основе единой государственной информационной системы здравоохранения (ЕГИСЗ) </t>
  </si>
  <si>
    <t>Обеспечение медицинских организаций системы здравоохранения квалифицированными кадрам</t>
  </si>
  <si>
    <t>Проведение профилактических осмотров</t>
  </si>
  <si>
    <t xml:space="preserve">Министерство сельского хозяйства и продовольствия РТ </t>
  </si>
  <si>
    <t xml:space="preserve">Создание системы поддержки фермеров и развитие сельской кооперации </t>
  </si>
  <si>
    <t>Предоставление нуждающимся гражданам услуг "сиделок"</t>
  </si>
  <si>
    <t>Повышение квалификации работников государственных учреждений социального обслуживания</t>
  </si>
  <si>
    <t>Компенсация негосударственным организациям предоставляется в соответствии с Порядком выплаты компенсации из бюджета РТ поставщикам социальных услуг, утвержденным постановлением КМ РТ от 29.12.2016 № 1046</t>
  </si>
  <si>
    <t xml:space="preserve">ГКУ "Центр занятости населения" муниципальных районов РТ в пределах доведенных до них Минтрудом РТ  лимитов бюджетных обязательств на текущий финансовый год  перечисляют средства на счета юридических лиц в виде субсидий в соответствии с Порядком предоставления субсидий юридическим лицам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согласно постановлению Кабинета Министров РТ от 06.02.2020 № 78 </t>
  </si>
  <si>
    <t>Министерство по делам молодежи РТ</t>
  </si>
  <si>
    <t xml:space="preserve">Социальная активность </t>
  </si>
  <si>
    <t>Цифровая экономика</t>
  </si>
  <si>
    <t xml:space="preserve">Цифровое государственное управление </t>
  </si>
  <si>
    <t>Лимит финансирования, тыс.рублей</t>
  </si>
  <si>
    <t>Адрес</t>
  </si>
  <si>
    <t>ГКУ "Центр занятости Московского района" г.Казани
ГКУ "Центр занятости г.Альметьевск"</t>
  </si>
  <si>
    <t>11
(10/9*100%)</t>
  </si>
  <si>
    <t>14
(13/12*100%)</t>
  </si>
  <si>
    <t>Освоение финансирования в рамках проведения торгов (заключения государственных контрактов)</t>
  </si>
  <si>
    <t>Количество заключаемых государственных контрактов, единиц</t>
  </si>
  <si>
    <t>Сумма по заключенному государственному контракту, тыс.рублей</t>
  </si>
  <si>
    <t xml:space="preserve">Оплачено поставщику по заключенному государственному контракту, тыс.рублей </t>
  </si>
  <si>
    <t>% 
к сумме заключенных государственных контрактов</t>
  </si>
  <si>
    <t>факт
(кассовое освоение)</t>
  </si>
  <si>
    <t xml:space="preserve">%
</t>
  </si>
  <si>
    <t>16
(15/13*100%)</t>
  </si>
  <si>
    <t>18
(17/15*100%)</t>
  </si>
  <si>
    <t>21
(20/19*100%)</t>
  </si>
  <si>
    <t>Освоение финансирования по мероприятиям, 
не требующим проведения торгов, тыс.рублей</t>
  </si>
  <si>
    <t>2.1.3.</t>
  </si>
  <si>
    <t>2.2.</t>
  </si>
  <si>
    <t>2.2.1.</t>
  </si>
  <si>
    <t>2.2.2.</t>
  </si>
  <si>
    <t xml:space="preserve">Оздоровление Волги </t>
  </si>
  <si>
    <t>2.3.</t>
  </si>
  <si>
    <t>2.3.1.</t>
  </si>
  <si>
    <t>2.3.2.</t>
  </si>
  <si>
    <t>2.3.3.</t>
  </si>
  <si>
    <t>2.4.</t>
  </si>
  <si>
    <t>2.4.1.</t>
  </si>
  <si>
    <t>2.4.2.</t>
  </si>
  <si>
    <t>2.5.</t>
  </si>
  <si>
    <t>2.5.1.</t>
  </si>
  <si>
    <t>2.5.2.</t>
  </si>
  <si>
    <t>2.6.</t>
  </si>
  <si>
    <t>2.6.1.</t>
  </si>
  <si>
    <t xml:space="preserve">Культура </t>
  </si>
  <si>
    <t>Наименование национального (регионального) проекта /
наименование мероприятия</t>
  </si>
  <si>
    <t>Министерство экономики РТ</t>
  </si>
  <si>
    <t xml:space="preserve">Министерство лесного хозяйства РТ </t>
  </si>
  <si>
    <t>Министерство промышленности и торговли РТ</t>
  </si>
  <si>
    <t>приняты работы по КС, актам приема-передачи</t>
  </si>
  <si>
    <t>%
по КС, актам приема-передачи к факту (кассовому освоению)</t>
  </si>
  <si>
    <t>5
(6+7+8)</t>
  </si>
  <si>
    <t xml:space="preserve">ГАУ РСШОР "Батыр", г.Казань, пр.Ибрагимова, д.44
ГАУ "РСШОР по фехтованию", г.Казань, ул.Короленко, д.26
ГАУ "РСШОР "Динамо", г.Казань, ул.Карима Тинчурина, д.27А
ГБУ "РСШОР по стендовой и пулевой стрельбе", Верхнеуслонский муниципальный район, с.Введенская Слобода, ул.Спортивная, д.1
ГБУ "РСШОР по ВВС "Акватика", г. Казань, ул.Сибгата Хакима, д.70
ГБПОУ "КазУОР", г.Казань, ул.Горьковское шоссе, д.26
ГБУ "РСШ по ЗВС "Барс", г.Казань, ул.Мира, д.67А
ГБУ "РСШ по бадминтону Ф.Г.Валеева", г.Казань, ул.Оренбургский тракт, д.99
</t>
  </si>
  <si>
    <t>ГАУ "РСШОР "Динамо", г.Казань, ул.Карима Тинчурина, д.27А
ГБУ "РСШОР по стендовой и пулевой стрельбе", Верхнеуслонский муниципальный район, с.Введенская Слобода, ул.Спортивная, д.1
ГБПОУ "КазУОР", г.Казань, ул.Горьковское шоссе, д.26</t>
  </si>
  <si>
    <t>ГБУ "Билярский лесхоз"
ГБУ "Елабужский лесхоз"
ГБУ "Заинский лесхоз"
ГБУ "Нижнекамский лесхоз"
ГБУ "Нурлатский лесхоз"
ГБУ "Учебно-опытный Сабинский лесхоз"
ГБУ "Лубянский лесхоз"</t>
  </si>
  <si>
    <t>ГБУ "Аксубаевский лесхоз"
ГБУ "Алькеевский лесхоз"
ГБУ "Билярский лесхоз"
ГБУ "Заинский лесхоз"
ГБУ "Ислейтарский лесхоз"
ГБУ "Нурлатский лесхоз"
ГБУ "Учебно-опытный Сабинский лесхоз"
ГБУ "Лубянский лесхоз"</t>
  </si>
  <si>
    <t xml:space="preserve">ГБУ "Аксубаевский лесхоз"
ГБУ "Билярский лесхоз"
ГБУ "Заинский лесхоз"
ГБУ "Зеленодольский опытный лесхоз"
ГБУ "Ислейтарский лесхоз"
ГБУ "Лаишевский лесхоз"
ГБУ "Учебно-опытный Пригородный лесхоз"
ГБУ "Учебно-опытный Сабинский лесхоз"
</t>
  </si>
  <si>
    <t>42 муниципальных района Республики Татарстан 
(все, кроме  Дрожжановского)</t>
  </si>
  <si>
    <t>Выполняется в рамках государственного задания государственными бюджетными учреждениями (ГБУ «Агрызский лесхоз»; ГБУ «Азнакаевский лесхоз»; ГБУ «Аксубаевский лесхоз»; ГБУ «Алькеевский лесхоз»; ГБУ «Альметьевский лесхоз»; ГБУ «Арский лесхоз»;ГБУ «Бавлинский лесхоз»; ГБУ «Билярский лесхоз»; ГБУ «Болгарский лесхоз»; ГБУ «Бугульминский лесхоз»; ГБУ «Буинский лесхоз»; ГБУ «Елабужский лесхоз»; ГБУ «Заинский лесхоз»; ГБУ«Зеленодольский опытный лесхоз»; ГБУ «Ислейтарский лесхоз»; ГБУ«Кайбицкий спецсемлесхоз»; ГБУ «Калейкинский лесхоз»; ГБУ «Камский лесхоз»; ГБУ«Кзыл-Юлдузский лесхоз»; ГБУ «Лаишевский лесхоз»; ГБУ «Лениногорский лесхоз»; ГБУ «Мамадышский лесхоз»; ГБУ «Мензелинский лесхоз»; ГБУ «Нижнекамский лесхоз»; ГБУ «Нурлатский лесхоз»; ГБУ «Приволжский лесхоз»; ГБУ«Учебно-опытный Пригородный лесхоз»; ГБУ«Учебно-опытный Сабинский лесхоз»; ГБУ "Тетюшский лесхоз"; ГБУ «Черемшанский лесхоз»)</t>
  </si>
  <si>
    <t xml:space="preserve">Выполняется в рамках государственного задания государственными бюджетными учреждениями.(ГБУ «Агрызский лесхоз»; ГБУ «Азнакаевский лесхоз»; ГБУ «Аксубаевский лесхоз»; ГБУ «Алькеевский лесхоз»; ГБУ «Альметьевский лесхоз»; ГБУ «Арский лесхоз»;ГБУ «Бавлинский лесхоз»; ГБУ «Билярский лесхоз»; ГБУ «Болгарский лесхоз»; ГБУ «Бугульминский лесхоз»; ГБУ «Буинский лесхоз»; ГБУ «Елабужский лесхоз»; ГБУ «Заинский лесхоз»; ГБУ«Зеленодольский опытный лесхоз»; ГБУ «Ислейтарский лесхоз»; ГБУ«Кайбицкий спецсемлесхоз»; ГБУ «Калейкинский лесхоз»; ГБУ «Камский лесхоз»; ГБУ«Кзыл-Юлдузский лесхоз»; ГБУ «Лаишевский лесхоз»; ГБУ «Лениногорский лесхоз»; ГБУ «Мамадышский лесхоз»; ГБУ «Мензелинский лесхоз»; ГБУ «Нижнекамский лесхоз»; ГБУ «Нурлатский лесхоз»; ГБУ «Приволжский лесхоз»; ГБУ«Учебно-опытный Пригородный лесхоз»; ГБУ«Учебно-опытный Сабинский лесхоз»; ГБУ "Тетюшский лесхоз"; ГБУ «Черемшанский лесхоз»)
</t>
  </si>
  <si>
    <t>7.1.2.</t>
  </si>
  <si>
    <t>М-7 "Волга" - Шадки - Сауш - Шармаши, км 20+100 - км 25+497</t>
  </si>
  <si>
    <t xml:space="preserve">Министерство труда, занятости и социальной защиты РТ </t>
  </si>
  <si>
    <t>Детское питание для детей первых трех лет жизни, находящихся на искусственном смешанном вскармливании</t>
  </si>
  <si>
    <t>4.2.6.</t>
  </si>
  <si>
    <t>Специализированное оборудование</t>
  </si>
  <si>
    <t>ГАУЗ РТ "Больница скорой медицинской помощи", г.Набережные Челны
 ГАУЗ "Городская больница №5", г.Набережные Челны
ГАУЗ "Городская больница №2", г.Казань
  ГАУЗ "Чистопольская ЦРБ", Чистопольский муниципальный район</t>
  </si>
  <si>
    <t>Предоставляется в виде субсидии ГАУЗ "Диспетчерский центр"</t>
  </si>
  <si>
    <t>5.2.2.</t>
  </si>
  <si>
    <t>5.2.3.</t>
  </si>
  <si>
    <t>5.2.4.</t>
  </si>
  <si>
    <t>5.2.5.</t>
  </si>
  <si>
    <t>Молодые профессионалы</t>
  </si>
  <si>
    <t>ГБОУ "Казанская школа № 61 для детей с ограниченными возможностями здоровья"
ГБОУ "Казанская школа №142 для детей с ограниченными возможностями здоровья"</t>
  </si>
  <si>
    <t>Учебно-производственное, учебно-лабораторное и интерактивное оборудование, компьютерная и организационная техника</t>
  </si>
  <si>
    <t>ГАПОУ «Альметьевский политехнический техникум"
ГАПОУ "Лениногорский нефтяной техникум"
ГАПОУ «Арский педагогический колледж им.Г.Тукая»
ГАПОУ " Елабужский политехнический колледж"
ГАПОУ "Казанский радиомеханический колледж"
ГАПОУ «Камский строительный колледж имени Е.Н. Батенчука»</t>
  </si>
  <si>
    <t>Совместный выставочный проект с ФГБУК "Государственный музей-заповедник М.А.Шолохова" по организации выставки "Слово и Слава России"</t>
  </si>
  <si>
    <t>Зеленодольский муниципальный район, Остров-град Свияжск</t>
  </si>
  <si>
    <t>Арский муниципальный район
Высокогорский муниципальный район
Спасский муниципальный район</t>
  </si>
  <si>
    <t>г.Казань
Нижнекамский муниципальный район, г.Нижнекамск
 Буинский муниципальный район</t>
  </si>
  <si>
    <t xml:space="preserve">Малое и среднее предпринимательство и поддержка индивидуальной предпринимательской инициативы </t>
  </si>
  <si>
    <t>Расширение доступа субъектов малого и среднего предпринимательства к финансовым ресурсам, в том числе к льготному финансированию</t>
  </si>
  <si>
    <t>11.1.</t>
  </si>
  <si>
    <t>11.1.1.</t>
  </si>
  <si>
    <t xml:space="preserve">Акселерация субъектов малого и среднего предпринимательства </t>
  </si>
  <si>
    <t>11.1.2.</t>
  </si>
  <si>
    <t>11.1.3.</t>
  </si>
  <si>
    <t>Популяризация предпринимательства</t>
  </si>
  <si>
    <t>Реализация мероприятий по вовлечению в предпринимательскую деятельность и содействию создания собственного бизнеса для каждой целевой группы, включая поддержку создания сообществ начинающих предпринимателей и развитие института наставничества</t>
  </si>
  <si>
    <t>12.1.</t>
  </si>
  <si>
    <t>12.1.1.</t>
  </si>
  <si>
    <t xml:space="preserve">Производительность труда и поддержка занятости </t>
  </si>
  <si>
    <t xml:space="preserve">Адресная поддержка повышения производительности труда на предприятиях </t>
  </si>
  <si>
    <t>13.1.</t>
  </si>
  <si>
    <t>13.1.1.</t>
  </si>
  <si>
    <t>13.2.</t>
  </si>
  <si>
    <t>13.2.1.</t>
  </si>
  <si>
    <t>13.2.2.</t>
  </si>
  <si>
    <t>13.2.3.</t>
  </si>
  <si>
    <t>13.2.4.</t>
  </si>
  <si>
    <t>Реализация пилотного проекта по вовлечению частных медицинских организаций в оказание медико-социальных услуг лицам в возрасте 65 лет и старше</t>
  </si>
  <si>
    <t xml:space="preserve">Заключено соглашение с ГБУ «Татарский академический государственный театр оперы и балета имени Мусы Джалиля» о предоставлении субсидии </t>
  </si>
  <si>
    <t xml:space="preserve">Заключено соглашение с ГБУ «Татарский государственный Академический театр имени Галиасгара Камала» о предоставлении субсидии
</t>
  </si>
  <si>
    <t>Образовательные учреждения  сферы культуры (детские школы искусств по видам искусств и училищ) в 14 муниципальных образованиях</t>
  </si>
  <si>
    <t>Работы по профилактике неинфекционных заболеваний, формированию здорового образа жизни и санитарно-гигиеническому просвещению населения</t>
  </si>
  <si>
    <t>ГАУЗ "Республиканский наркологический диспансер МЗ РТ", г.Казань, ул.Сеченова, дом 6</t>
  </si>
  <si>
    <t>Закупка и иные мероприятия</t>
  </si>
  <si>
    <t>Приобретение реагентов для определения наркотиков в моче</t>
  </si>
  <si>
    <t>ГАУЗ "Республиканский центр медицинской профилактики"                       Ул. Сары Садыковой, д. 16</t>
  </si>
  <si>
    <t>Выпуск памяток, конкурс на лучший лекционный материал</t>
  </si>
  <si>
    <t>единовременная денежная выплата на хозяйственное обустройство (21534,0 рубля) и ежемесячная надбавка (1794,5 рубля, выплачиваемая в течение первых трех лет непрерывной работы)</t>
  </si>
  <si>
    <t>43 муниципальных района Республики Татарстан (кроме г.Казани, г.Набережные Челны)</t>
  </si>
  <si>
    <t>Реализация программы предоставления медицинским работникам трудоустроенным в государственные учреждения здравоохранения грантов Правительства Республики Татарстан</t>
  </si>
  <si>
    <t>грант</t>
  </si>
  <si>
    <t>закупка</t>
  </si>
  <si>
    <t xml:space="preserve">Организация мероприятия (аренда зала, оформление входной группы и концертного зала, изготовление декораций , оформление сцены спецэффектами , административно-техническая группа, концертная программа, полиграфическая продукция , видеообеспечение)  </t>
  </si>
  <si>
    <t>Институт психологии и образования КФУ, г.Казань, ул.Оренбургский Тракт, д.4а
Центр оценки профессионального мастерства и квалификации педагогов, г.Казань, Социалистическая, д.5</t>
  </si>
  <si>
    <t>Субсидия не выделялась, мероприятие запланировано на 3 квартал 2020 года</t>
  </si>
  <si>
    <t>Субсидия не выделялась, мероприятие запланировано на 4 квартал 2020 года</t>
  </si>
  <si>
    <t>Конкурс не проводился, запланирован на 3 квартал 2020 года</t>
  </si>
  <si>
    <t>Федеральные средства направлены получателю в полном объеме.  Направление средств осуществляется в виде субсидии. 
ГАУ «ЦЭТ РТ при КМ РТ» проводят конкурсные процедуры для реализации отдельных мероприятий в соответствии с действующим законодательством. Контрактование всего объема поступающих федеральных средств не предусмотрено. Исполнение обязательств и достижение результатов предусмотрено до 30.06.2021</t>
  </si>
  <si>
    <t>Порядок предоставления грантов на обучение в сфере информационных технологий утвержден постановлением КМ РТ от 14.08.2015 № 598, которым определен срок поведения результатов конкурсного отбора грантополучателей - 1 октября</t>
  </si>
  <si>
    <t>Сумма 3 000,0 тыс.рублей выделена распоряжением КМ РТ от 06.04.2020 № 730-р</t>
  </si>
  <si>
    <t>Альметьевский муниципальный район, г.Альметьевск</t>
  </si>
  <si>
    <t xml:space="preserve"> г.Казань
 г.Набережные Челны
Лениногорский  муниципальный  район
Тукаевский муниципальный  район
Нижнекамский муниципальный  район
Альметьевский муниципальный  район
Буинский муниципальный  район
Арский муниципальный  район
Бавлинский муниципальный  район
Заинский муниципальный  район
Зеленодольский муниципальный  район
Кукморский муниципальный  район
Рыбно-Слободский муниципальный  район
Ютазинский муниципальный район</t>
  </si>
  <si>
    <t>43 муниципальных района Республики Татарстан
г.Казань
г.Набережные Челны</t>
  </si>
  <si>
    <t>Согласно постановлению Правительства РФ от 30.12.2017 №1704 данная  выплата предоставляется в форме субвенции из федерального бюджета бюджету РТ на осуществление переданных полномочий РФ.
Мера государственной адресной поддержки граждан предоставляется на заявительной основе</t>
  </si>
  <si>
    <t>Выплата предоставляется на заявительной основе</t>
  </si>
  <si>
    <t xml:space="preserve">Аутсорсинг услуг «Сиделка» оказываются  негосударственными организациями путем предоставления им гранта  в соответствии с постановлением КМ РТ от 31.01.2020 № 60  </t>
  </si>
  <si>
    <t>ГКУ "Центр занятости населения" муниципальных районов РТ в пределах доведенных до них Минтрудом РТ  лимитов бюджетных обязательств на текущий финансовый год  перечисляют средства на счета юридических лиц (за исключением государственных (муниципальных) учреждений), индивидуальных предпринимателей в виде субсидий  и перечисляют средства образовательным организациям на основании государственных контрактов (договоров), заключенных в порядке, предусмотренном Федеральным законом от 5 апреля 2013 года № 44-ФЗ, и в порядке, установленном постановлением Кабинета Министров РТ № 67 от 03.02.2020. 
Столбец 15 "Факт (кассовое освоение)" включает  оплату авансовых платежей по государственным контрактам.                                                                                                                                                                                                                                                                                                                                                                                                                                                                                                   В соответствии с Дополнительным соглашением от 30.05.2020 № 150-09-2020-205/1 предусмотрен лимит финансирования  в размере 87 608,4 тыс. рублей</t>
  </si>
  <si>
    <t>Фактическая сумма кассового освоения равна  сумме, перечисленной Министерством строительства  РТ  в Исполком г. Казани.
 КС заключены в соответствии с суммой заключенного государственного контракта. По итогам торгов возникла экономия, которая в будет возвращена в бюджет</t>
  </si>
  <si>
    <t>Дополнительно перенесены средства по субсидии на "Командирование для участия в спортивных соревнованиях"</t>
  </si>
  <si>
    <t>Заключено соглашение с АНО "Информационно-ресурсный центр добровольчества Республики Татарстан" в рамках которого будут реализованы 14 мероприятий. На сумму экономии будут проведены дополнительные мероприятия</t>
  </si>
  <si>
    <t>Государственная поддержка производства масличных культур</t>
  </si>
  <si>
    <t>Субсидии на возмещение части затрат  без учета НДС на производство масличных культур (рапс и соя), возникающих при реализации регионального проекта (программы) «Развитие экспорта в Республи-ке Татарстан на период 2019-2024 гг»</t>
  </si>
  <si>
    <t>Высокогорский муниципальный район, с.Высокая гора,
Кукморский муниципальный район, г.Кукмор,
Нурлатский муниципальный район, г.Нурлат 
(по распределению Федерации хоккея)</t>
  </si>
  <si>
    <t>Соглашение о расторжении от 15.06.2020 на сумму 26,5 тыс.руб. в связи не полной поставкой закупаемого товара (Спасский муниципальный район)</t>
  </si>
  <si>
    <t>Комплексная система обращения с твердыми коммунальными отходами</t>
  </si>
  <si>
    <t>2.2.3.</t>
  </si>
  <si>
    <t>Реализация мероприятий по обеспечению деятельности по оказанию коммунальной услуги населению по обращению с твердыми коммунальными отходами за счет средств федерального бюджета</t>
  </si>
  <si>
    <t>Была экономия по торгам информационного табло, ледозаливочных машин, в связи с этим заключен государственный контракт на большую сумму.
Сумма по актам  приема-передачи будет сформирована по итогам поставки полного комплекта инвентаря (принятие в собственность РТ после получения согласия от районов)</t>
  </si>
  <si>
    <t>Финансовое обеспечение дорожной деятельности за счет средств резервного фонда Правительства Российиской Федерации</t>
  </si>
  <si>
    <t xml:space="preserve">В рамках соглашения, заключенного между Министерством образования и науки Республики Татарстан и ГАПОУ "Альметьевский политехнический техникум" (далее-техникум), финансовые средства субсидии направляются на счет техникума. Закупочные процедуры осуществляет техникум самостоятельно
 </t>
  </si>
  <si>
    <t xml:space="preserve">В рамках соглашений, заключенных между Министерством просвещения РФ и профессиональными образовательными организациями среднего профессионального образования РТ, финансовые средства грантов поступают на счета грантополучателей. Закупочные процедуры осуществляются образовательными организациями самостоятельно
</t>
  </si>
  <si>
    <t>строительство</t>
  </si>
  <si>
    <t>Реконструкция автомобильной дороги Казань - Шемордан, участок км 16+200 - км 21+977 в Пестречинском муниципальном районе Республики Татарстан</t>
  </si>
  <si>
    <t>реконструцкция</t>
  </si>
  <si>
    <t>Строительство автомобильной дороги от ул.Несмелова до автомобильной дороги федерального значения М-7 «Волга» через жилой комплекс «Серебряный бор» в Кировском районе г.Казани. I этап – участок от ул.Несмелова до жилого комплекса «Серебряный бор» в г.Казани Республики Татарстан  (II этап)</t>
  </si>
  <si>
    <r>
      <t>Министерство цифрового развития государственного управления, информационных технологий и связи РТ</t>
    </r>
    <r>
      <rPr>
        <sz val="16"/>
        <color theme="1"/>
        <rFont val="Times New Roman"/>
        <family val="1"/>
        <charset val="204"/>
      </rPr>
      <t xml:space="preserve"> </t>
    </r>
  </si>
  <si>
    <t>Проводится техническое перевооружение орошаемых земель в ООО «Агрофирма «Кырлай» Арского муниципального района, СХПК «Урал» Кукморского муниципального района, ООО «Хузангаевское» Алькеевского муниципального района, ООО "АПК Продовольственная программа" Мамадышского муниципального района</t>
  </si>
  <si>
    <t>На основании распоряжения Правительства Российской Федерации от 05.06.2020 № 1485р ранее заключенное соглашение было расторгнуто (073-09-2020-628/1)</t>
  </si>
  <si>
    <t xml:space="preserve">ГБУ "КЦСОН" муниципальных районов РТ  согласно предоставленным им от Минтруда РТ субсидиям осуществляют приобретение оборудования для организации школ ухода. 
Столбец 15 "Факт (кассовое освоение)" включает  оплату авансовых платежей по государственным контракта. </t>
  </si>
  <si>
    <t>Столбец 15 "Факт (кассовое освоение)" включает  оплату авансовых платежей по государственным контрактам.                                                                                                                                                                                                                                                                                                              В соответствии с Дополнительным соглашением от 30.05.2020 № 150-09-2020-258/1 предусмотрен лимит финансирования в размере 3 239,5 тыс. рублей.</t>
  </si>
  <si>
    <r>
      <t>ГКУ "Центр занятости населения" муниципальных районов РТ в пределах доведенных до них Минтрудом РТ  лимитов бюджетных обязательств на текущий финансовый год  перечисляют средства на счета юридических лиц (за исключением государственных (муниципальных) учреждений), индивидуальных предпринимателей в виде субсидий  и перечисляют средства образовательным организациям на основании государственных контрактов (договоров), заключенных в порядке, предусмотренном Федеральным законом от 5 апреля 2013 года № 44-ФЗ, и в порядке, установленном постановлением Кабинета Министров РТ № 110 от 14.02.2020.                                                                                                                                                                                                  Столбец 15 "Факт (кассовое освоение)" включает</t>
    </r>
    <r>
      <rPr>
        <sz val="26"/>
        <color theme="1"/>
        <rFont val="Times New Roman"/>
        <family val="1"/>
        <charset val="204"/>
      </rPr>
      <t xml:space="preserve"> </t>
    </r>
    <r>
      <rPr>
        <sz val="16"/>
        <color theme="1"/>
        <rFont val="Times New Roman"/>
        <family val="1"/>
        <charset val="204"/>
      </rPr>
      <t xml:space="preserve"> оплату авансовых платежей по государственным контрактам.                                                                                                                                                                                                                                                                                                                                                            В соответствии с Дополнительным соглашением от 31.05.2020 № 150-09-2020-076/1 предусмотрен лимит финансирования  в размере 55 103,1 тыс. рублей.</t>
    </r>
  </si>
  <si>
    <t>Заключен единый госконтракт на поставку искуственного покрытия для полей в г.Альметьевск и на стадион "Тасма"</t>
  </si>
  <si>
    <t>Ожидаемый срок поставки сентябрь 2020 года</t>
  </si>
  <si>
    <t>Лесопосадочная лопата Меч Колесова</t>
  </si>
  <si>
    <t xml:space="preserve">Рекультивация  свалки города Мензелинска (Республика Татарстан) </t>
  </si>
  <si>
    <t>г.Мензелинск</t>
  </si>
  <si>
    <t>2.4.3.</t>
  </si>
  <si>
    <t>Центр непрерывного повышения профессионального мастерства педагогических работников</t>
  </si>
  <si>
    <t>Центр оценки профессионального мастерства и квалификации педагогов</t>
  </si>
  <si>
    <t>г.Казань, Оренбургский тракт, д.4А</t>
  </si>
  <si>
    <t>г.Казань, ул. Социалистическая, д.5</t>
  </si>
  <si>
    <t>г. Казань, ул. Малая Армавирская д.31А</t>
  </si>
  <si>
    <t xml:space="preserve">Сармановский муниципальный район
Азнакаевский муниципальный район
Атнинский муниципальный район
Пестречинский муниципальный район
Алькеевский муниципальный район
Тюлячинский муниципальный район 
Менделеевский муниципальный район   
Ютазинский муниципальный район
Апастовский муниципальный район
</t>
  </si>
  <si>
    <r>
      <t xml:space="preserve">
Организатором совместного аукциона выступило уполномоченное учреждение ГКУ  Республики Мордовия. Документы Министерством спорта РТ предоставлены. Закупка оборудования объявлена 06.04.2020 аннулирована в связи с рассмотрением в УФАС России жалоб, поступивших от участников аукциона. Новая закупка объявлена 03.06.2020 года. Закупка не состоялась в связи с вновь поступившими жалобами. По предписанию ФАС, были внесены изменения в порядок проведения аукциона, документацию и продлен срок приема заявок на 15 дней.  </t>
    </r>
    <r>
      <rPr>
        <sz val="16"/>
        <color theme="1"/>
        <rFont val="Times New Roman"/>
        <family val="1"/>
        <charset val="204"/>
      </rPr>
      <t>Госконтракт заключен 13.08.2020.</t>
    </r>
    <r>
      <rPr>
        <sz val="16"/>
        <color theme="1"/>
        <rFont val="Times New Roman"/>
        <family val="1"/>
      </rPr>
      <t xml:space="preserve">
</t>
    </r>
  </si>
  <si>
    <t>Приведение в нормативное состояние автомобильных дорог регионального значения и улично-дорожной сети городских агломераций</t>
  </si>
  <si>
    <t>Экономия, возникшая в результате заключения ГК</t>
  </si>
  <si>
    <t xml:space="preserve">
Заключено 5 контрактов на сумму 138,4 млн.рублей Экономия составила 37,8 млн рублей. Ожидается возврат в бюджет.</t>
  </si>
  <si>
    <t>Создание  Центра выявления и поддержки одаренных детей на базе АНО «Казанский открытый университет талантов 2.0» и ГАОУ «Республиканский олимпиадный центр» - ООК «Дуслык»</t>
  </si>
  <si>
    <t>Доп. финансирование по автомобильной дороге указанной в п.16 по мероприятию "Финансовое обеспечение дорожной деятельности"</t>
  </si>
  <si>
    <t xml:space="preserve">42 муниципальных района Республики Татарстан (кроме Сармановского муниципального района)
</t>
  </si>
  <si>
    <t>Приобретение оборудования, хозяйственных и канцелярских товаров для отделений дневного пребывания</t>
  </si>
  <si>
    <t>Арск - Сиза км 4+890 - км 6+660 в Арском муниципальном районе Республики Татарстан</t>
  </si>
  <si>
    <t>Уланово - Каратун в Верхнеуслонском муниципальном районе Республики Татарстан</t>
  </si>
  <si>
    <t>Микрорайон с. Шигали в Высокогорском муниципальном районе Республики Татарстан</t>
  </si>
  <si>
    <t>Столбище - Атабаево - Никольское км 0+000 - км 4+393 в Лаишевском муниципальном районе Республики Татарстан</t>
  </si>
  <si>
    <t>Столбище - Атабаево в Лаишевском муниципальном районе Республики Татарстан</t>
  </si>
  <si>
    <t>ул.Автосервисная в г.Казани Республики Татарстан</t>
  </si>
  <si>
    <t>Чистополь - Нижнекамск км 40+860 - км 43+556, км 44+373 - км 45+129 в Нижнекамском муниципальном районе Республики Татарстан</t>
  </si>
  <si>
    <t>Джалиль - Сарманово в Сармановском муниципальном районе Республики Татарстан</t>
  </si>
  <si>
    <t>Муслюмово - Саклов-Баш - Юлтимерово км 20+035 - км 22+137, км 25+800 - км 28+000 в Сармановском муниципальном районе Республики Татарстан</t>
  </si>
  <si>
    <t>"Набережные Челны - Нижнекамск" - Иштеряково в Тукаевском муниципальном районе Республики Татарстан</t>
  </si>
  <si>
    <t>проспект Залесный от ул. 40 лет Победы до ул. Машиностроительная в г. Набережные Челны Республики Татарстан</t>
  </si>
  <si>
    <t>ул. Старосармановская от ул. Дорожная до ул. Народная в г. Набережные Челны Республики Татарстан</t>
  </si>
  <si>
    <t>Доп. финансирование по автомобильной дороге указанной в п.46 по мероприятию "Финансовое обеспечение дорожной деятельности"</t>
  </si>
  <si>
    <t xml:space="preserve">Заключен  договор №13/20-Д от 15.07.2020 на сумму 600 000,0  рублей с ГКУ "ЦЦТ РТ" </t>
  </si>
  <si>
    <t>Псеево - Крынды, км 18+000 - км 20+000, км 21+750 - км 23+000, км 24+800 - км 26+575</t>
  </si>
  <si>
    <t>Агрыз - Красный Бор - Исенбаево - Старое Сляково - Черново 2+470 - 5+752</t>
  </si>
  <si>
    <t>Альметьевск - Азнакаево - Какре Елга-"Азнакаево - Тумутук - Кук-Тяка"15+565 - 17+462</t>
  </si>
  <si>
    <t>Бизяки - Ижевка - Икское Устье 0+500 - 2+760</t>
  </si>
  <si>
    <t>Казань - Оренбург - ст.Калейкино - Набережные Челны - Заинск - Альметьевск 6+959 + 10+382</t>
  </si>
  <si>
    <t>Верхнеуслонский муниципальный район, подъезд к д. Студенец, 0+000 - 1+850</t>
  </si>
  <si>
    <t>Русский Акташ - Кузайкино- Дербедень - Казань-Оренбург, 14+242 - 16+600</t>
  </si>
  <si>
    <t>Азнакаево - Ютаза - М5, 24+000  - 26+131</t>
  </si>
  <si>
    <t>Алексеевское - Высокий Колок, 21+530 - 24+115</t>
  </si>
  <si>
    <t>Алексеевское - Высокий Колок, км 80+463 - км 80+725, км 80+825 - км 83+283</t>
  </si>
  <si>
    <t>Альметьевск - Азнакаево, 25+315 - 27+140</t>
  </si>
  <si>
    <t>Альметьевск - Муслюмово, 25+456 - 27+35050</t>
  </si>
  <si>
    <t>Бугульма - Уральск, 1+225 - 1+900, 2+100 - 4+385</t>
  </si>
  <si>
    <t>Высокогорский муниципальный район - Казань - Малмыж, 26+251 - 27+757</t>
  </si>
  <si>
    <t>Высокогорский муниципальный район-  Каменка - Дубъязы - Большая Атня, 22+265- 23+990</t>
  </si>
  <si>
    <t>Карабаш - Актюбинский 21+015 - 22+395</t>
  </si>
  <si>
    <t>Ким-Кузнечиха - Лесная Хмелевка, 24+470 - 26+530</t>
  </si>
  <si>
    <t>Лениногорск - Азнакаево, 3+400 - 5+172, 5+766 - 6+050</t>
  </si>
  <si>
    <t>Лениногорск - Черемшан, 35+133 - 37+288</t>
  </si>
  <si>
    <t>Лубяны - Бажениха, 0+000 - 0+200</t>
  </si>
  <si>
    <t>М-7 "Волга" - Костенеево - Котловка, 7+215  - 9+915</t>
  </si>
  <si>
    <t>Набережные Челны - Заинск - Альметьевск, 38+832 - 41+007, 43+247-43+832</t>
  </si>
  <si>
    <t>Нижняя Мактама - Старое Суркино, 6+250 - 7+504</t>
  </si>
  <si>
    <t>Новошешминск - Андреевка - Новотроицкое, 0+065 - 1+848, 13+490 - 14+068</t>
  </si>
  <si>
    <t>Балтасинский муниципальный район, обход с.Балтаси, 0+000 - 2+633</t>
  </si>
  <si>
    <t>Потапово - Тумбарла - Татарский Кандыз, 0+340 - 2+535</t>
  </si>
  <si>
    <t>Базарные Матаки - Мамыково, км 31+100 - км 31+796</t>
  </si>
  <si>
    <t>Чистополь - Аксубаево - Нурлат, 107+900 - 110+774</t>
  </si>
  <si>
    <t>Доп. финансирование по автомобильной дороге указанной в п.41 по мероприятию "Финансовое обеспечение дорожной деятельности"</t>
  </si>
  <si>
    <t>Неиспользованный остаток 1,427 тыс рублей</t>
  </si>
  <si>
    <t xml:space="preserve">Заключено 5 контрактов на сумму 11,4 млн.рублей.
По 2 госконтрактам ведется работа, ориентировочная дата заключения - октябрь 2020 г.
</t>
  </si>
  <si>
    <t>Комментарий, по возникшей экономии</t>
  </si>
  <si>
    <t xml:space="preserve"> 5 247,3 тыс.рублей  в виде субсидии на развитие системы межведомственного электронного взаимодействия на территории РТ. Информацию по освоению средств уточняется. Заключен государственный контракт №2020.026/Ц от 7.09.2020 на сумму 516 666,66 рублей с ГКУ "ЦЦТ РТ" </t>
  </si>
  <si>
    <t xml:space="preserve">Субсидии на организацию мероприятия "Школа Цифровых чемпионов" в рамках Государственной программы "Развитие информационных и коммуникационных технологий в Республике Татарстан "Открытый Татарстан" на 2014-2022 годы".Соглашение о предоставлении Государственному автономному учреждению "Технопарк в сфере высоких технологий "ИТ -парк" субсидии из бюджета Республики Татарстан в соответствии с абзацем 2 пункта 1 статьи 78.1 Бюджетного кодекса Российской Федерации б/н  от 06 мая 2020г. </t>
  </si>
  <si>
    <t>На сумму экономии (6,1 тыс руб) планируется заключение госконратктов - до 20 ноября 2020.</t>
  </si>
  <si>
    <t>Аукцион 22.10.2020, ГК- 02.11.2020</t>
  </si>
  <si>
    <t xml:space="preserve">В связи с образовавшейся экономией планируемая дата объявления торгов - до 26.10.2020 , планируемая дата заключения госконтрактов -  до 26.11.2020 г. </t>
  </si>
  <si>
    <t xml:space="preserve">В связи с образовавшейся экономией по направлениям, входящим в мероприятие " Создание системы долговременного ухода за гражданами пожилого возраста и инвалидами" было определено данное мероприятие.  Торги объявлены, планируемая дата заключения госконтрактов -  до 20.11.2020 г. </t>
  </si>
  <si>
    <t>Предусмотрен возврат в бюджет</t>
  </si>
  <si>
    <t>Сумма экономии составляет 1,0 тыс.руб. Предусмотрен возврат в бюджет</t>
  </si>
  <si>
    <t>Вся экономия будет возвращена в бюджет</t>
  </si>
  <si>
    <t>Экономия в сумме 50,8 тыс.руб. будет возвращена в Федеральный бюджет</t>
  </si>
  <si>
    <t>По состоянию на 28.10.2020 заключены контракты на поставку лекарственных препаратов для пациентов с БСК на сумму 247,8 млн.рублей (99,9%).</t>
  </si>
  <si>
    <t>Министерством здравоохранения РТ предоставляется субсидия ГАУЗ "РМИАЦ" в соответствии с Постановлением КМ РТ от 30.04.2019 N 369.На 28.10.2020 заключено 13 контрактов на сумму 439,6 млн. руб. В плане заключение  8 контрактов. Из них: по 5 контрактам -опубликованы закупки на сумму 48,9 млн,рублей(предварительный срок подписания  контрактов - 09.11.2020-16.11.2020), по 3 контрактам ожидается публикация заявок (предварительный срок публикации - до 05.11.2020)</t>
  </si>
  <si>
    <t>Заключено 12 контрактов (100%) на сумму 
39,7 млн.рублей
По заключенным контрактам сумма экономии составила 7,2 млн. (предусмотрен возврат в бюджет) 
Проплачен аванс в сумме 550,9 тыс.руб</t>
  </si>
  <si>
    <t xml:space="preserve">Заключено 18 контрактов на сумму 9,7 млн.рублей.
3 госконтракта на сумму 0,9 млн.рублей на стадии заключения с единственным поставщиком (до 10.11.2020)
</t>
  </si>
  <si>
    <t>Сумма экономии составляет 9213,7 тыс.руб. Предусмотрен возврат в бюджет</t>
  </si>
  <si>
    <t>Заключено 38 контрактов на сумму 234,4 млн.рублей.Аукционная экономия - 9,2 млн.рублей.
 Объявлено 7 аукционов на 36,1 млн рублей. 
До 10.11.2020 планируется объявление 5 аукционов на сумму 23,3 млн.рублей. Планируемая дата заключения контрактов до 30.11.2020.</t>
  </si>
  <si>
    <t>Сумма экономии составляет                   11 859,48 тыс.руб. Предусмотрен возврат в бюджет</t>
  </si>
  <si>
    <t>Заключено 36 контрактов на сумму 57,8 млн.рублей.
Объявлено 2 аукциона на сумму 3,9 млн. рублей.
Дата заключения контрактов - до 15.11.2020.</t>
  </si>
  <si>
    <t>Доп соглашение №051-09-2020-004/1 заключено 13.08.2020.
Ориентировочно госконтакрт- 9 ноября 2020</t>
  </si>
  <si>
    <t>Планируется освоение</t>
  </si>
  <si>
    <t>Информация о ходе работ, проводимых в рамках реализации национальных проектов в Республике Татарстан в 2020 году 
по состоянию на 03.11.2020</t>
  </si>
  <si>
    <t>По состоянию на 03.11.2020 заключено 24 контракта на сумму 222,2 млн. рублей (86,1%), на стадии заключения 6 контрактов на сумму 33,8 млн.руб., на стадии проведения 1 аукцион на сумму 1,8 млн. рублей. По состоянию на 03.11.2020 направлено на торги на приобретение 307 ед. медицинского оборудования, поставлено 25 ед. оборудования на сумму 48,9 млн. рублей.</t>
  </si>
  <si>
    <t>По состоянию на 03.11.2020  заключено 4 контракта на сумму 866,8 млн. рублей (99,5%), на стадии заключения находится 1 контракт на сумму 4,47 млн.рублей.</t>
  </si>
  <si>
    <t>По состоянию на 03.11.2020 заключено 13 контрактов на сумму 189,09 млн. рублей (74,4%), на стадии заключения 1 контракт на сумму 4,6 лн.руб., на стадии проведения находится 1 аукциона на сумму 0,7 млн. руб., на стадии объявления находятся 3 аукциона (11,8 млн.рублей), по 4 позициям (47,88 млн. рублей) технические задания подготовлены, ведется формирование НМЦК . По состоянию на 28.10.2020  поставлено 28 ед. оборудования на сумму 18,3 млн. рублей.</t>
  </si>
  <si>
    <t>будет возвращен в бюджет</t>
  </si>
  <si>
    <t>Создание центров культурного развития в городах с числом жителей до 300 тысяч человек</t>
  </si>
  <si>
    <t>Чистая вода</t>
  </si>
  <si>
    <t>Создание детских технопарков «Кванториум»</t>
  </si>
  <si>
    <t>Сохранение уникальных водных объектов</t>
  </si>
  <si>
    <t>Улучшение экологического состояния гидрографической сети в рамках переданных полномочий в области водных отношений</t>
  </si>
  <si>
    <t>г. Кукмор, ул. Академика Королева, 1в</t>
  </si>
  <si>
    <t>Содействие занятости</t>
  </si>
  <si>
    <t xml:space="preserve">Станция водоподготовки </t>
  </si>
  <si>
    <t>г. Казань, Кировский район, жилой
район "Салават Купере", квартал 3-9</t>
  </si>
  <si>
    <t xml:space="preserve">Общеобразовательная школа </t>
  </si>
  <si>
    <t>Центр
культурного развития</t>
  </si>
  <si>
    <t>г.Елабуга</t>
  </si>
  <si>
    <t>г Зеленодольск</t>
  </si>
  <si>
    <t>г. Мамадыш</t>
  </si>
  <si>
    <t xml:space="preserve">
Школа искусств по видам
искусств</t>
  </si>
  <si>
    <t>Приобретение квартир для расселения граждан из аварийного жилищного фонда (100 квартир площадью 3 784,69 кв.м)</t>
  </si>
  <si>
    <t>Кукморский муниципальный район, 
с.Чишма-Баш</t>
  </si>
  <si>
    <t>Мензелинский муниципальный район, с.Коноваловка</t>
  </si>
  <si>
    <t>Кукморский муниципальный район, 
с.Аш-Бузи,</t>
  </si>
  <si>
    <t>Информация о ходе работ по строительству, проводимых в рамках реализации региональных проектов</t>
  </si>
  <si>
    <t>Наименование национального (регионального) проекта /
наименование объекта</t>
  </si>
  <si>
    <t>Информация о ходе работ по капитальному ремонту и реконструкции, проводимых в рамках реализации региональных проектов</t>
  </si>
  <si>
    <t>Информация о ходе работ по благоустройству, проводимых в рамках реализации региональных проектов</t>
  </si>
  <si>
    <t xml:space="preserve">Информация о ходе дорожных работ, проводимых в рамках реализации региональных проектов </t>
  </si>
  <si>
    <t>Информация о ходе закупок, проводимых в рамках реализации региональных проектов</t>
  </si>
  <si>
    <t>МБОУ "СОШ №98 (татарско-русская)" Вахитовского района г. Казани; г. Казань, ул. А.Еники, 23</t>
  </si>
  <si>
    <t>Арск - граница Марий Эл, км 21+000 - км 30+200 капитальный ремонт</t>
  </si>
  <si>
    <t>Казань - Шемордан км 16+200 - км 21+977</t>
  </si>
  <si>
    <t>Казань - Шемордан,реконструкция</t>
  </si>
  <si>
    <t>Капитальный ремонт автодороги "Казань - Ульяновск" - Соболевское - Чулпаниха, км 1+730 - км 4+050 в Верхнеуслонском муниципальном районе Республики Татарстан</t>
  </si>
  <si>
    <t>Капитальный ремонт автодороги "Казань -Ульяновск" - Татарское Бурнашево, км 0+050 - км 6+790 в Верхнеуслонском муниципальном районе Республики Татарстан</t>
  </si>
  <si>
    <t>Капитальный ремонт автодороги Алат - Казаклар, км 2+422 - км 5+600 в Высокогорском муниципальном районе Республики Татарстан</t>
  </si>
  <si>
    <t>Капитальный ремонт автодороги Заинск – Бухарай, км 13+800 – км 17+900</t>
  </si>
  <si>
    <t>Капитальный ремонт автодороги М-7 "Волга" - Баландыш, км 10+000 - км 15+425 в Тюлячинском муниципальном районе Республики Татарстан</t>
  </si>
  <si>
    <t>Капитальный ремонт автомобильной до- роги по ул. Ахтубинская, от ул. Индустриальная до ул. 50 лет Октября в      г. Нижнекамск</t>
  </si>
  <si>
    <t>Капитальный ремонт автомобильной дороги «Чистополь – Нижнекамск» – Нижнекамск, участок км 1+200 – км 2+436</t>
  </si>
  <si>
    <t>Капитальный ремонт автомобильной дороги по ул. Вокзальная, от Пролетарской до проспекта Строителей в г. Нижнекамск</t>
  </si>
  <si>
    <t>М-7 "Волга" - Кулаево - Пестрецы, км 1+600 - км 2+100, км 6+019 - км 8+000, реконструкция</t>
  </si>
  <si>
    <t>М-7 "Волга" - Старая Матвеевка, км 0+000 - км 7+630,капитальный ремонт</t>
  </si>
  <si>
    <t>Мензелинск - Русский Каран - Тогашево, км 7+370 - км 14+645, капитальный ремонт</t>
  </si>
  <si>
    <t>Набережные Челны - Сарманово, участок км 29+600 - км 33+370,реконструкция</t>
  </si>
  <si>
    <t>Пестрецы - Чита - Янцевары, км 5+000 - км 12+000,капитальный ремонт</t>
  </si>
  <si>
    <t>Реконструкция автодороги Заинск – Сухарево, км 23+022 – км 28+600</t>
  </si>
  <si>
    <t>Реконструкция автомобильной дороги "Арск - Сиза" - Смак-Корса в Арском муниципальном районе Республики Татарстан</t>
  </si>
  <si>
    <t>Ремонт автомобильной дороги  Казань - Шемордан, км 82+050 - км 83+350 в Тюлячинском муниципальном районе Республики Татарстан</t>
  </si>
  <si>
    <t>Ремонт автомобильной дороги "Большие Кайбицы - Камылово" - Чутеево, км 0+000 - км 1+400 в Кайбицком муниципальном районе Республики Татарстан</t>
  </si>
  <si>
    <t>Ремонт автомобильной дороги "Казань - Оренбург" - Рыбная Слобода, км 13+150 - км 14+650 в Рыбно-Слободском муниципальном районе Республики Татарстан</t>
  </si>
  <si>
    <t>Ремонт автомобильной дороги "Казань - Ульяновск" - Старое Барышево - Камское Устье, км 9+000 - км 10+500 в Камско-Устьинском муниципальном районе Республики Татарстан</t>
  </si>
  <si>
    <t>Ремонт автомобильной дороги "Казань - Ульяновск" - Старое Дрожжаное, км 22+890 - км 24+390 в Дрожжановском муниципальном районе Республики Татарстан</t>
  </si>
  <si>
    <t>Ремонт автомобильной дороги "Набережные Челны - Водозабор" - Ильбухтино - Калмия" - "Мензелинск - Биюрган", км 9+100 - км 11+300, км 13+300 - км 14+000 в Тукаевском муниципальном  районе Республики Татарстан</t>
  </si>
  <si>
    <t>Ремонт автомобильной дороги Азеево - Черемшан - Шентала, км 51+390 - км 53+390 в Черемшанском муниципальном районе Республики Татарстан</t>
  </si>
  <si>
    <t>Ремонт автомобильной дороги Актаныш - Муслюмово - совхоз им.Кирова, км 0+000 - км 2+500 в Актанышском муниципальном районе Республики Татарстан</t>
  </si>
  <si>
    <t>Ремонт автомобильной дороги Альметьевск - Муслюмово, км 49+430 - км 51+000 в Муслюмовском муниципальном районе Республики Татарстан</t>
  </si>
  <si>
    <t xml:space="preserve"> Ремонт автомобильной дороги Арск - Большая Атня, км 0+900 - км 3+400, км 4+900 - км 5+400 в Арском муниципальном районе Республики Татарстан</t>
  </si>
  <si>
    <t>Ремонт автомобильной дороги Казань - Малмыж, км 32+250 - км 34+050, км 35+450 - км 35+950 в Высокогорском муниципальном районе Республики Татарстан</t>
  </si>
  <si>
    <t>Ремонт автомобильной дороги Казань - Шемордан, км 34+850 - км 36+350 в Пестречинском муниципальном районе Республики Татарстан</t>
  </si>
  <si>
    <t>Ремонт автомобильной дороги Казань - Шемордан, км 88+800 - км 90+900 в Сабинском муниципальном районе Республики Татарстан</t>
  </si>
  <si>
    <t>Ремонт автомобильной дороги Кузайкино - Нурлат, км 65+400 - км 67+200 в Аксубаевском муниципальном районе Республики Татарстан</t>
  </si>
  <si>
    <t>Ремонт автомобильной дороги Люга - Старая Юмья, км 6+000 - км 8+500 в Кукморском муниципальном районе Республики Татарстан</t>
  </si>
  <si>
    <t>РемоРемонт автомобильной дороги М-7 "Волга" - Усали - Албай, км 0+000 - км 2+150  в Мамадышском муниципальном районе Республики Татарстан</t>
  </si>
  <si>
    <t>Ремонт автомобильной дороги Столбище - Атабаево, км 11+000 - км 13+600 в Лаишевском муниципальном районе Республики Татарстан</t>
  </si>
  <si>
    <t xml:space="preserve"> Ремонт автомобильной дороги Тетюши - Большие Тарханы - Ундоры, км 5+000 - км 7+100 в Тетюшском муниципальном районе Республики Татарстан</t>
  </si>
  <si>
    <t xml:space="preserve"> Ремонт автомобильной дороги Уланово - Каратун, км 32+250 - км 33+750 в Апастовском муниципальном районе Республики Татарстан</t>
  </si>
  <si>
    <t>Ремонт аРемонт автомобильной дороги Чистополь - Нижнекамск, км 73+723 - км 76+423 в Нижнекамском муниципальном районе Республики Татарстан</t>
  </si>
  <si>
    <t>Ремонт автомобильной дороги  Русский Акташ - Кузайкино, км 3+550 - км 6+850 в Альметьевском муниципальном районе Республики Татарстан</t>
  </si>
  <si>
    <t>Ремонт автомобильной дороги "Агрыз - Красный Бор" - Исенбаево - Старое Сляково - Черново, км 5+752 - км 9+034 в Агрызском муниципальном районе Республики Татарстан</t>
  </si>
  <si>
    <t>Ремонт автомобильной дороги "Казань - Йошкар-Ола" - Большой - Кульбаш - Дубъязы, км 17+480 - км 18+128 в Зеленодольском муниципальном районе Республики Татарстан</t>
  </si>
  <si>
    <t>Ремонт автомобильной дороги Азнакаево - Ютаза - М-5, км 26+131 - км 27+431, км 46+000 - км 47+300 в Ютазинском муниципальном районе Республики Татарстан</t>
  </si>
  <si>
    <t>Ремонт автомобильной дороги Алексеевское - Высокий Колок, км 18+983 - км 21+530 в Алексеевском муниципальном районе Республики Татарстан</t>
  </si>
  <si>
    <t>Ремонт автомобильной дороги Алексеевское - Высокий Колок, км 33+800 - 35+912 в Алькеевском муниципальном районе Республики Татарстан</t>
  </si>
  <si>
    <t>Ремонт автомобильной дороги Альметьевск - Азнакаево, км 20+900 - км 22+900 в Альметьевском муниципальном районе Республики Татарстан</t>
  </si>
  <si>
    <t>Ремонт автомобильной дороги Альметьевск - Муслюмово, км 17+855 - км 18+855 в Альметьевском муниципальном районе Республики Татарстан</t>
  </si>
  <si>
    <t>Ремонт автомобильной дороги Бавлы - Октябрьский, км 5+100 - км 7+000 в Бавлинском муниципальном районе Республики Татарстан</t>
  </si>
  <si>
    <t>Ремонт автомобильной дороги Базарные Матаки - Болгар, км 43+510 - км 44+520 в Спасском муниципальном районе Республики Татарстан</t>
  </si>
  <si>
    <t>Ремонт автомобильной дороги Базарные Матаки - Мамыково, км 42+322 - км 43+000 в Нурлатском муниципальном районе Республики Татарстан</t>
  </si>
  <si>
    <t>Ремонт автомобильной дороги Бугульма - Лениногорск, км 9+530 - км 11+685 в Лениногорском муниципальном районе Республики Татарстан</t>
  </si>
  <si>
    <t>Ремонт автомобильной дороги Бугульма - Татарская Дымская, км 9+100 - км 12+000 в Бугульминском муниципальном районе Республики Татарстан</t>
  </si>
  <si>
    <t>Ремонт автомобильной дороги Буралы - Рантамак, км 3+800 - км 6+200 в Азнакаевском муниципальном районе Республики Татарстан</t>
  </si>
  <si>
    <t>Ремонт автомобильной дороги Елабуга - Гари - Абалач, км 0+540 - км 1+181 в Елабужском муниципальном районе Республики Татарстан</t>
  </si>
  <si>
    <t>Ремонт автомобильной дороги Ким - Кузнечиха - Лесная Хмелевка, км 20+879 - км 22+739 в Спасском муниципальном районе Республики Татарстан</t>
  </si>
  <si>
    <t>Ремонт автомобильной дороги Лениногорск - Азнакаево, км 7+014 - км 8+864 в Лениногорском муниципальном районе Республики Татарстан</t>
  </si>
  <si>
    <t>Ремонт автомобильной дороги Любяны - Бажениха, км 0+200 - км 0+396 в Кукморском муниципальном районе Республики Татарстан</t>
  </si>
  <si>
    <t>Ремонт автомобильной дороги М-7 "Волга" - Бизяки, км 5+050 - км 5+695, км 6+100 - км 6+900 в Менделеевском муниципальном районе Республики Татарстан</t>
  </si>
  <si>
    <t>Ремонт автомобильной дороги Набережные Челны – Заинск – Альметьевск, км 41+386 - км 41+513, км 43+832 - км 45+344, км 50+125 - км 51+010 в Заинском муниципальном районе Республики Татарстан</t>
  </si>
  <si>
    <t>Ремонт автомобильной дороги Новошешминск - Андреевка - Новотроицкое, км 14+902 - км 17+223  в Новошешминском муниципальном  районе Республики Татарстан</t>
  </si>
  <si>
    <t>Ремонт автомобильной дороги Нурлаты - Городище, км 0+114 - км 1+186 в Зеленодольском муниципальном районе Республики Татарстан</t>
  </si>
  <si>
    <t>Ремонт автомобильной дороги Обход с.Балтаси, км 2+633 - км 5+633 в Балтасинском муниципальном районе Республики Татарстан</t>
  </si>
  <si>
    <t>Ремонт автомобильной дороги Объездная с.Нурлаты, км 2+962 - км 3+780 в Зеленодольском муниципальном районе Республики Татарстан</t>
  </si>
  <si>
    <t>Ремонт автомобильной дороги Подъезд к г.Елабуга, км 14+815 - км 16+024 в Елабужском муниципальном районе Республики Татарстан</t>
  </si>
  <si>
    <t>Ремонт автомобильной дороги Русский Акташ - Азнакаево, км 65+380 - км 68+000 в Азнакаевском муниципальном районе Республики Татарстан</t>
  </si>
  <si>
    <t>Ремонт автомобильной дороги Тойкино - Митрофановка, км 23+546 - км 25+546 в Азнакаевском муниципальном районе Республики Татарстан</t>
  </si>
  <si>
    <t>Ремонт автомобильной дороги Чистополь - Аксубаево - Нурлат, км 27+616 - км 29+916 в Чистопольском муниципальном районе Республики Татарстан</t>
  </si>
  <si>
    <t>Ремонт автомобильной дороги Чистополь - Аксубаево - Нурлат, км 83+000 - км 86+000 в Нурлатском муниципальном районе Республики Татарстан</t>
  </si>
  <si>
    <t>Ремонт автомобильной дороги Чистополь - Нижнекамск, км 0+061 - км 0+741 в Чистопольском муниципальном районе Республики Татарстан</t>
  </si>
  <si>
    <t>Ремонт автомобильной дороги ремонт автодороги Альметьевск - Муслюмово, км 22+756 - км 24+656 в Сармановском муниципальном районе Республики Татарстан</t>
  </si>
  <si>
    <t>Ремонт проезда Хезмэт от Мамадышского тракта до жилого массива Султан Ай Советского района</t>
  </si>
  <si>
    <t>Строительство автомобильной дороги от ул.Несмелова до автомобильной дороги федерального значения М-7 Волга через жилой комплекс Серебряный бор в Кировском районе г.Казани. I этап  участок от ул.Несмелова до жилого комплекса Серебряный бор в г.Казани Республики Татарстан  (II этап)</t>
  </si>
  <si>
    <t>Участок дороги от ул.Техническая до Кировской дамбы в рамках развития Большого казанского кольца на территории муниципального образования г.Казани Республики Татарстан</t>
  </si>
  <si>
    <t>Свалка</t>
  </si>
  <si>
    <t>Очистка пруда</t>
  </si>
  <si>
    <t>Расчистка правого притока реки Меша</t>
  </si>
  <si>
    <t>Расчистка правого притока реки Вятка</t>
  </si>
  <si>
    <t xml:space="preserve">Спортивное оборудование и инвентарь для приведения организаций спортивной подготовки в нормативное состояние (для СШОР) </t>
  </si>
  <si>
    <t>Оборудование региональных сосудистых и первичных сосудистых отделений</t>
  </si>
  <si>
    <t>Средства обучения и воспитания</t>
  </si>
  <si>
    <t>Закупка микроавтобусов</t>
  </si>
  <si>
    <t>Оборудование</t>
  </si>
  <si>
    <t xml:space="preserve"> МБОУ «Муслюмовская гимназия» Муслюмовского муниципального район</t>
  </si>
  <si>
    <t xml:space="preserve"> МБОУ «Нижнешитцинская основная общеобразовательная школа» Сабинского муниципального район</t>
  </si>
  <si>
    <t>Реконструкция БОСК, 1 этап</t>
  </si>
  <si>
    <t>Внеплощадочные наружные сети водоснабжения</t>
  </si>
  <si>
    <t>ЖК Лето в Советском районе г. Казани</t>
  </si>
  <si>
    <t>Общеобразовательная школа на 1501 место с бассейном</t>
  </si>
  <si>
    <t xml:space="preserve">Реконструкция очистных сооружений поверхностного стока </t>
  </si>
  <si>
    <t>ЖК "Светлая долина" г. Казани</t>
  </si>
  <si>
    <t xml:space="preserve">Детский сад на 120 мест </t>
  </si>
  <si>
    <t xml:space="preserve"> г. Казань, жилой комплекс "Весна-2" (позиция 2)</t>
  </si>
  <si>
    <t xml:space="preserve">Детский сад на 260 мест </t>
  </si>
  <si>
    <t xml:space="preserve"> г. Казань, 3-й квартал жилого района "Салават Купере" (позиция 2)</t>
  </si>
  <si>
    <t xml:space="preserve">Детский на 330 мест </t>
  </si>
  <si>
    <t xml:space="preserve"> ЖК "Новые горки", г. Казань</t>
  </si>
  <si>
    <t>Благоустройство Центральной площади ул. Р Люксембург, г. Буинск</t>
  </si>
  <si>
    <t>Набережная  р.Вятки ул. Набережная, г. Мамадыш</t>
  </si>
  <si>
    <t>320 ступеней к истории: Вдоль по Троицкой ул. Ленина, г. Тетюши</t>
  </si>
  <si>
    <t>Бульвар</t>
  </si>
  <si>
    <t xml:space="preserve">Внутриквартальный бульвар </t>
  </si>
  <si>
    <t>Площадь</t>
  </si>
  <si>
    <t>Площадь и бульвар</t>
  </si>
  <si>
    <t>Бульвар Интернационалистов</t>
  </si>
  <si>
    <t xml:space="preserve"> Школьный бульвар</t>
  </si>
  <si>
    <t xml:space="preserve"> Экстрим-парк</t>
  </si>
  <si>
    <t>Городское озеро</t>
  </si>
  <si>
    <t>Детский городок</t>
  </si>
  <si>
    <t>Сквер «100 летия ТАССР»</t>
  </si>
  <si>
    <t>Центральная площадь</t>
  </si>
  <si>
    <t>Береговая линия</t>
  </si>
  <si>
    <t>Пруд</t>
  </si>
  <si>
    <t>Бульвар Юных Ленинцев</t>
  </si>
  <si>
    <t>Набережная р. Черная</t>
  </si>
  <si>
    <t>Парк им.Ленина ул. Карла Маркса</t>
  </si>
  <si>
    <t xml:space="preserve">Парк «Кондурча» </t>
  </si>
  <si>
    <t xml:space="preserve"> ул. Нефтянников, г. Азнакаево</t>
  </si>
  <si>
    <t xml:space="preserve"> ул. Р Люксембург, г. Буинск</t>
  </si>
  <si>
    <t xml:space="preserve"> ул. Набережная, г. Мамадыш</t>
  </si>
  <si>
    <t xml:space="preserve"> 5 очередь ул. Гассара, г. Менделеевск</t>
  </si>
  <si>
    <t xml:space="preserve"> ул. Карла Маркса, г. Мензелинск</t>
  </si>
  <si>
    <t xml:space="preserve"> ул. Набережная, мкр. Верхний Нурлат, г. Нурлат</t>
  </si>
  <si>
    <t>г. Набережные Челны, 2 очередь</t>
  </si>
  <si>
    <t>Парк «Мэхэббэт»</t>
  </si>
  <si>
    <t>Набережная р.Волга</t>
  </si>
  <si>
    <t>Парк «Березовая роща»</t>
  </si>
  <si>
    <t>Георгиевский парк с прилегающим сквером</t>
  </si>
  <si>
    <t>Парк «Дуслык»</t>
  </si>
  <si>
    <t>Сквер «100 лет ТАССР»</t>
  </si>
  <si>
    <t>Парк Победы и Трудовой славы,</t>
  </si>
  <si>
    <t>Сквер «Спортивный»</t>
  </si>
  <si>
    <t>1.3.</t>
  </si>
  <si>
    <t>3.1</t>
  </si>
  <si>
    <t>Агрызский муниципальный район, ул.Карла Маркса, 3 очередь</t>
  </si>
  <si>
    <t>Азнакаевский  муниципальный район, ул.Сююмбике, 2 очередь</t>
  </si>
  <si>
    <t>Аксубаевский  муниципальный район,  ул.Мазилина,    3 очередь</t>
  </si>
  <si>
    <t>Алексеевский  муниципальный район,  ул.Казакова (Парк Победы), 3 очередь</t>
  </si>
  <si>
    <t>Альметьевский  муниципальный район,  ул.Ризы Фахретдина (от ул.Ленина до ул.Советская)</t>
  </si>
  <si>
    <t>Альметьевский  муниципальный район, микрорайон Западные Ворота (от ул.Гафиатуллина до ул.Бигаш)</t>
  </si>
  <si>
    <t>Апастовский  муниципальный район, набережная р.Табарка</t>
  </si>
  <si>
    <t>Арский  муниципальный район, пл.Советская и ул.Большая, 4 очередь</t>
  </si>
  <si>
    <t>Атнинский  муниципальный район,  ул.Пионерская</t>
  </si>
  <si>
    <t>Бавлинский  муниципальный район,  3 очередь</t>
  </si>
  <si>
    <t>Балтасинский  муниципальный район, набережная вдоль р.Шошма</t>
  </si>
  <si>
    <t>Балтасинский  муниципальный район, набережная Салкын чишма, 2 очередь</t>
  </si>
  <si>
    <t>Высокогорский  муниципальный район,  2 очередь</t>
  </si>
  <si>
    <t>Дрожжановский  муниципальный район, парк «Дуслык»</t>
  </si>
  <si>
    <t>Елабужский муниципальный район, ул.Марджани</t>
  </si>
  <si>
    <t>Заинский  муниципальный район, площадь перед ДК «Энергетик» и бульвар Победы, 2 очередь</t>
  </si>
  <si>
    <t>Зеленодольский муниципальный район,  мкр.Мирный, 2 очередь</t>
  </si>
  <si>
    <t>Камско-Устьинский муниципальный район, 2 очередь</t>
  </si>
  <si>
    <t>Лаишевский  муниципальный район, п3 очередь</t>
  </si>
  <si>
    <t>Лениногорский  муниципальный район, парк «Мэхэббэт»</t>
  </si>
  <si>
    <t>Менделеевский  муниципальный район, бульвар Интернационалистов</t>
  </si>
  <si>
    <t>Муслюмовский  муниципальный район, парк «Спортивный»</t>
  </si>
  <si>
    <t>Нижнекамский  муниципальный район, пр.Химиков, 2 очередь</t>
  </si>
  <si>
    <t>Нижнекамский  муниципальный район,  2 очередь</t>
  </si>
  <si>
    <t>Нижнекамский  муниципальный район,  ул.Корабельная</t>
  </si>
  <si>
    <t>Нижнекамский  муниципальный район, Школьный бульвар</t>
  </si>
  <si>
    <t>Нижнекамский  муниципальный район,  2 очередь</t>
  </si>
  <si>
    <t>Нижнекамский  муниципальный район, Экстрим-парк</t>
  </si>
  <si>
    <t>Новошешминский  муниципальный район, 2 очередь</t>
  </si>
  <si>
    <t>Нурлатский  муниципальный район</t>
  </si>
  <si>
    <t>Пестречинский  муниципальный район</t>
  </si>
  <si>
    <t>Рыбно-Слоюодский  муниципальный район, 4 очередь</t>
  </si>
  <si>
    <t>Сабинский  муниципальный район, ул.З.Юсупова, 2 очередь</t>
  </si>
  <si>
    <t>Сармановский  муниципальный район, сквер «100 летия ТАССР»</t>
  </si>
  <si>
    <t>Спасский  муниципальный район,  3 очередь</t>
  </si>
  <si>
    <t>Тетюшский  муниципальный район,  2 очередь</t>
  </si>
  <si>
    <t>Тукаевский  муниципальный район, парк «Дружбы народов»</t>
  </si>
  <si>
    <t>Тукаевский  муниципальный район, ул.Центральная</t>
  </si>
  <si>
    <t>Тюлячинский  муниципальный район,  р.Тюлячки, 4 очередь</t>
  </si>
  <si>
    <t>Тюлячинский  муниципальный район, с. Баландыш</t>
  </si>
  <si>
    <t>Черемшанский  муниципальный район, ул.Советская</t>
  </si>
  <si>
    <t>Чистопольский муниципальный район, 2 очередь</t>
  </si>
  <si>
    <t>Чистопольский  муниципальный район, центральная площадь</t>
  </si>
  <si>
    <t>Ютазинский  муниципальный район,  ул.Ленина</t>
  </si>
  <si>
    <t xml:space="preserve">Благоустройство прилегающей территории по ул. М.Джалиля к центральному водоему </t>
  </si>
  <si>
    <t xml:space="preserve">г.Бугульма, ул. М.Джалиля </t>
  </si>
  <si>
    <t>Ремонт ул. Гладилова и ул. Поперечно-Базарная до ул. Краснококшайская    Кировского района г.Казани</t>
  </si>
  <si>
    <t>Ремонт ул. Гагарина от проспекта Ибрагимова до ул. Ярослава Гашека Ново-  Савиновского района г.Казани</t>
  </si>
  <si>
    <t>Ремонт ул. Белинского от ул. Копылова до ул. Челюскина Авиастроительного района, г.Казани</t>
  </si>
  <si>
    <t>Ремонт ул. Беломорская Московского района, г.Казани</t>
  </si>
  <si>
    <t>Ремонт ул. Голубятникова от ул. Короленко до ул. Мусина Ново-Савиновского района, г.Казани</t>
  </si>
  <si>
    <t>Ремонт ул. Лесная в жилом массиве Новая Сосновка Советского района, г.Казани</t>
  </si>
  <si>
    <t>Ремонт ул. Магистральная Советского района, г.Казани</t>
  </si>
  <si>
    <t>Ремонт ул. Маршала Чуйкова от ул. Мусина до ул. Короленко Ново-Савиновского района, г.Казани</t>
  </si>
  <si>
    <t>Строительство подъездной автомобильной дороги к с. Конь, Пестречинский муниципальный район</t>
  </si>
  <si>
    <t>Тлянче-Тамак - Останково - Торнаташ, км 0+000 - км 7+555,капитальный ремонт, Тукаевский муниципальный район</t>
  </si>
  <si>
    <t>Шушмабаш - Сердебаш, км 0+000 - км 5+989 капитальный ремонт, Арский муниципальный район</t>
  </si>
  <si>
    <t>Ремонт ул. Шамиля Усманова от проспекта Дружбы Народов до проспекта Хасана Туфана и от проспекта Вахитова до ул. Татарстан г.Набережные Челны</t>
  </si>
  <si>
    <t>Капитальный ремонт ул. Рауиса Гареева от Оренбургского проезда до д.90    Приволжского района г.Казани</t>
  </si>
  <si>
    <t>Ремонт Старательного переулка в жилом массиве Вознесенское Советского района г.Казани</t>
  </si>
  <si>
    <t>Капитальный ремонт автодороги Морты – Сосновый Юраш, км 5+370 – км 11+070, Елабужский муниципальный район</t>
  </si>
  <si>
    <t>Капитальный ремонт автодороги Псеево – Крынды, км 12+229 – км 18+000, Менделевский муниципальный район</t>
  </si>
  <si>
    <t>М-7 "Волга" - Шадки - Сауш - Шармаши, км 20+100 - км 25+497,капитальный ремонт,
Тюлячинский муниципальный район</t>
  </si>
  <si>
    <t xml:space="preserve"> ул. Н. Ершова Советского района г. Казани
(переходящий объект с 2020 г.)</t>
  </si>
  <si>
    <t>г.Казань
(переходящий объект с 2020 г.)</t>
  </si>
  <si>
    <t>Нижнекамский муниципальный район, с.Прости
(переходящий объект с 2020 г.)</t>
  </si>
  <si>
    <t>г.Мензелинск
(переходящий объект с 2020 г.)</t>
  </si>
  <si>
    <t xml:space="preserve"> Лаишевский муниципальный район,  с.Державино</t>
  </si>
  <si>
    <t xml:space="preserve">Лаишевский муниципальный район,  с.Никольское </t>
  </si>
  <si>
    <t>МБУ ДО «Детская музыкальная школа № 2»,
 г.Казань,ул. Г.Баруди, д. 25А</t>
  </si>
  <si>
    <t xml:space="preserve">МБОУ ДОД «Детская музыкальная школа № 10»,     
г. Казань, ул. Революционная, д. 49
</t>
  </si>
  <si>
    <t>г. Альметьевск, мкр. Урсала</t>
  </si>
  <si>
    <t>Высокогорский муниципальный  район, с.Эстачи</t>
  </si>
  <si>
    <t>г.Тетюши, вдоль по Троицкой ул. Ленина</t>
  </si>
  <si>
    <t xml:space="preserve">ГАУ РСШОР "Батыр", г.Казань, пр.Ибрагимова, д.44
ГАУ "РСШОР по фехтованию", г.Казань, ул.Короленко, д.26
ГАУ "РСШОР "Динамо", г.Казань, ул.Карима Тинчурина, д.27А
ГБУ "РСШОР по стендовой и пулевой стрельбе", Верхнеуслонский муниципальный район, с.Введенская Слобода, ул.Спортивная, д.1
ГБУ "РСШОР по ВВС "Акватика", г. Казань, ул.Сибгата Хакима, д.70
ГБПОУ "КазУОР", г.Казань, ул.Горьковское шоссе, д.26
ГБУ "РСШ по ЗВС "Барс", г.Казань, ул.Мира, д.67А
ГБУ "РСШ по бадминтону Ф.Г.Валеева", г.Казань, ул.Оренбургский тракт, д.99                                                                      
 ГБУ "РСШ по регби", г. Казань,ул. Рауиса Гареева, д. 76 
ГБУ РСАШ, г. Казань, ул. Сибгата Хакима, д. 70
</t>
  </si>
  <si>
    <t>ГАУ "РСШОР по фехтованию", г.Казань, ул.Короленко, д.26
ГАУ "РСШОР "Динамо", г.Казань, ул.Карима Тинчурина, д.27А
ГБУ "РСШОР по стендовой и пулевой стрельбе", Верхнеуслонский муниципальный район, с.Введенская Слобода, ул.Спортивная, д.1
                                                                                                                                                                                           ГБПОУ "КазУОР", г.Казань, ул.Горьковское шоссе, д.26
ГБУ "РСШ по ЗВС "Барс", г.Казань, ул.Мира, д.67А</t>
  </si>
  <si>
    <t>ГАУЗ "Межрегиональный клинико-диагностический центр", 420101, г.Казань, ул.Карбышева, д12а
ГАУЗ "Нижнекамская центральная районная многопрофильная больница", 423570, г.Нижнекамск, ул.Ахтубинская, д.9
 ГАУЗ "Буинская ЦРБ", 422430, г.Буинск, ул.Ефремова, д.137
ГАУЗ "Зеленодольская ЦРБ", 422544, г.Зеленодольск, ул.Гоголя, д.1
ГАУЗ "Елубужская ЦРБ", 423603, г.Елабуга, пр.Нефтяников, д.57</t>
  </si>
  <si>
    <t>ГАУЗ "Республиканский клинический онкологический диспансер МЗ РТ", г.Казань, ул. Сибирский тракт, д.29</t>
  </si>
  <si>
    <t xml:space="preserve"> ГБОУ «Казанская школа № 76 для детей с ОВЗ», г. Казань, ул. Артельная,10;                                                        
ГБОУ «Казанская школа-интернат № 11 для детей-сирот и детей, оставшихся без попечения родителей, с ОВЗ»,  г.Казань, ул.Халезова, д.24</t>
  </si>
  <si>
    <t>3.2</t>
  </si>
  <si>
    <t xml:space="preserve"> Пестречинский  муниципальный  район, ЖК «Светлый»</t>
  </si>
  <si>
    <t xml:space="preserve"> Пестречинский  муниципальный  район, с. Богородское</t>
  </si>
  <si>
    <t xml:space="preserve"> г.Казань, в районе ул.Ф.Амирхана, ул.Чистопольская, ул.Адоратского</t>
  </si>
  <si>
    <t>Лаишевский муниципальный  район, с. Державино</t>
  </si>
  <si>
    <t xml:space="preserve"> г. Набережные Челны, мкр. 34 «Прибрежный»</t>
  </si>
  <si>
    <t xml:space="preserve"> г. Набережные Челны, мкр.63 «Яшьлек</t>
  </si>
  <si>
    <t xml:space="preserve"> г. Набережные Челны, жилой район «Притяжение»</t>
  </si>
  <si>
    <t xml:space="preserve"> г. Казань, ЖК «Седьмое небо» поз.2</t>
  </si>
  <si>
    <t xml:space="preserve"> г. Казань, ЖК Лето</t>
  </si>
  <si>
    <t xml:space="preserve"> г. Казань, пос. Константиновка</t>
  </si>
  <si>
    <t xml:space="preserve"> г. Казани, ул. Аделя Кутуя, д. 86</t>
  </si>
  <si>
    <t>Альметьевский муниципальный  район, сквер «Спортивный»</t>
  </si>
  <si>
    <t>Верхнеуслонский муниципальный район, с. Введенская Слобода,ул Спортивная, д.1</t>
  </si>
</sst>
</file>

<file path=xl/styles.xml><?xml version="1.0" encoding="utf-8"?>
<styleSheet xmlns="http://schemas.openxmlformats.org/spreadsheetml/2006/main">
  <numFmts count="8">
    <numFmt numFmtId="43" formatCode="_-* #,##0.00\ _₽_-;\-* #,##0.00\ _₽_-;_-* &quot;-&quot;??\ _₽_-;_-@_-"/>
    <numFmt numFmtId="164" formatCode="_-* #,##0.00&quot;р.&quot;_-;\-* #,##0.00&quot;р.&quot;_-;_-* &quot;-&quot;??&quot;р.&quot;_-;_-@_-"/>
    <numFmt numFmtId="165" formatCode="_-* #,##0.00_р_._-;\-* #,##0.00_р_._-;_-* &quot;-&quot;??_р_._-;_-@_-"/>
    <numFmt numFmtId="166" formatCode="#,##0.0"/>
    <numFmt numFmtId="167" formatCode="_(* #,##0.00_);_(* \(#,##0.00\);_(* &quot;-&quot;??_);_(@_)"/>
    <numFmt numFmtId="168" formatCode="_-* #,##0.00_ _-;\-* #,##0.00_ _-;_-* &quot;-&quot;??_ _-;_-@_-"/>
    <numFmt numFmtId="169" formatCode="#,##0.0_ ;\-#,##0.0\ "/>
    <numFmt numFmtId="170" formatCode="[$-419]mmmm\ yyyy;@"/>
  </numFmts>
  <fonts count="25">
    <font>
      <sz val="11"/>
      <color theme="1"/>
      <name val="Calibri"/>
      <family val="2"/>
      <charset val="204"/>
      <scheme val="minor"/>
    </font>
    <font>
      <sz val="11"/>
      <color theme="1"/>
      <name val="Calibri"/>
      <family val="2"/>
      <scheme val="minor"/>
    </font>
    <font>
      <sz val="11"/>
      <color theme="1"/>
      <name val="Calibri"/>
      <family val="2"/>
      <charset val="204"/>
      <scheme val="minor"/>
    </font>
    <font>
      <sz val="10"/>
      <name val="Arial Cyr"/>
      <charset val="204"/>
    </font>
    <font>
      <sz val="10"/>
      <name val="Arial"/>
      <family val="2"/>
      <charset val="204"/>
    </font>
    <font>
      <sz val="8"/>
      <name val="Arial"/>
      <family val="2"/>
      <charset val="204"/>
    </font>
    <font>
      <sz val="11"/>
      <color indexed="8"/>
      <name val="Calibri"/>
      <family val="2"/>
      <charset val="204"/>
    </font>
    <font>
      <sz val="11"/>
      <color indexed="8"/>
      <name val="Calibri"/>
      <family val="2"/>
    </font>
    <font>
      <b/>
      <sz val="16"/>
      <name val="Times New Roman"/>
      <family val="1"/>
      <charset val="204"/>
    </font>
    <font>
      <sz val="16"/>
      <name val="Times New Roman"/>
      <family val="1"/>
      <charset val="204"/>
    </font>
    <font>
      <sz val="16"/>
      <color rgb="FFFF0000"/>
      <name val="Times New Roman"/>
      <family val="1"/>
      <charset val="204"/>
    </font>
    <font>
      <b/>
      <sz val="16"/>
      <color theme="1"/>
      <name val="Calibri"/>
      <family val="2"/>
      <charset val="204"/>
      <scheme val="minor"/>
    </font>
    <font>
      <b/>
      <sz val="16"/>
      <color theme="1"/>
      <name val="Times New Roman"/>
      <family val="1"/>
      <charset val="204"/>
    </font>
    <font>
      <b/>
      <sz val="16"/>
      <name val="Times New Roman"/>
      <family val="1"/>
    </font>
    <font>
      <sz val="16"/>
      <color theme="1"/>
      <name val="Times New Roman"/>
      <family val="1"/>
      <charset val="204"/>
    </font>
    <font>
      <sz val="16"/>
      <color theme="1"/>
      <name val="Times New Roman"/>
      <family val="1"/>
    </font>
    <font>
      <sz val="16"/>
      <color theme="1"/>
      <name val="Calibri"/>
      <family val="2"/>
      <charset val="204"/>
      <scheme val="minor"/>
    </font>
    <font>
      <b/>
      <sz val="16"/>
      <color theme="1"/>
      <name val="Times New Roman"/>
      <family val="1"/>
    </font>
    <font>
      <sz val="26"/>
      <color theme="1"/>
      <name val="Times New Roman"/>
      <family val="1"/>
      <charset val="204"/>
    </font>
    <font>
      <b/>
      <sz val="48"/>
      <color theme="1"/>
      <name val="Times New Roman"/>
      <family val="1"/>
      <charset val="204"/>
    </font>
    <font>
      <sz val="48"/>
      <color theme="1"/>
      <name val="Times New Roman"/>
      <family val="1"/>
      <charset val="204"/>
    </font>
    <font>
      <b/>
      <sz val="16"/>
      <name val="Calibri"/>
      <family val="2"/>
      <charset val="204"/>
      <scheme val="minor"/>
    </font>
    <font>
      <sz val="16"/>
      <name val="Calibri"/>
      <family val="2"/>
      <charset val="204"/>
      <scheme val="minor"/>
    </font>
    <font>
      <sz val="16"/>
      <name val="Times New Roman"/>
      <family val="1"/>
    </font>
    <font>
      <sz val="8"/>
      <color theme="1"/>
      <name val="Times New Roman"/>
      <family val="1"/>
      <charset val="204"/>
    </font>
  </fonts>
  <fills count="10">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19">
    <xf numFmtId="0" fontId="0" fillId="0" borderId="0"/>
    <xf numFmtId="0" fontId="1" fillId="0" borderId="0"/>
    <xf numFmtId="0" fontId="3" fillId="0" borderId="0"/>
    <xf numFmtId="0" fontId="4" fillId="0" borderId="0"/>
    <xf numFmtId="0" fontId="4" fillId="0" borderId="0"/>
    <xf numFmtId="0" fontId="2" fillId="0" borderId="0"/>
    <xf numFmtId="0" fontId="4" fillId="0" borderId="0"/>
    <xf numFmtId="0" fontId="4" fillId="0" borderId="0"/>
    <xf numFmtId="165" fontId="4" fillId="0" borderId="0" applyFont="0" applyFill="0" applyBorder="0" applyAlignment="0" applyProtection="0"/>
    <xf numFmtId="165" fontId="3" fillId="0" borderId="0" applyFont="0" applyFill="0" applyBorder="0" applyAlignment="0" applyProtection="0"/>
    <xf numFmtId="0" fontId="2" fillId="0" borderId="0"/>
    <xf numFmtId="0" fontId="2" fillId="0" borderId="0"/>
    <xf numFmtId="0" fontId="2" fillId="0" borderId="0"/>
    <xf numFmtId="0" fontId="3" fillId="0" borderId="0"/>
    <xf numFmtId="0" fontId="3" fillId="0" borderId="0"/>
    <xf numFmtId="0" fontId="5" fillId="0" borderId="0">
      <alignment horizontal="left"/>
    </xf>
    <xf numFmtId="164" fontId="3"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5" fillId="0" borderId="0">
      <alignment horizontal="left"/>
    </xf>
    <xf numFmtId="0" fontId="5" fillId="0" borderId="0">
      <alignment horizontal="left"/>
    </xf>
    <xf numFmtId="0" fontId="2" fillId="0" borderId="0"/>
    <xf numFmtId="0" fontId="6" fillId="0" borderId="0"/>
    <xf numFmtId="0" fontId="6"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6" fillId="0" borderId="0"/>
    <xf numFmtId="0" fontId="3"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1" fillId="0" borderId="0"/>
    <xf numFmtId="0" fontId="1" fillId="0" borderId="0"/>
    <xf numFmtId="0" fontId="1" fillId="0" borderId="0"/>
    <xf numFmtId="0" fontId="1" fillId="0" borderId="0"/>
    <xf numFmtId="165" fontId="4" fillId="0" borderId="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4" fillId="0" borderId="0"/>
    <xf numFmtId="0" fontId="4" fillId="0" borderId="0"/>
    <xf numFmtId="0" fontId="3" fillId="0" borderId="0"/>
    <xf numFmtId="167" fontId="4" fillId="0" borderId="0" applyFont="0" applyFill="0" applyBorder="0" applyAlignment="0" applyProtection="0"/>
    <xf numFmtId="167" fontId="4" fillId="0" borderId="0" applyFont="0" applyFill="0" applyBorder="0" applyAlignment="0" applyProtection="0"/>
    <xf numFmtId="168" fontId="3"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165" fontId="4"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272">
    <xf numFmtId="0" fontId="0" fillId="0" borderId="0" xfId="0"/>
    <xf numFmtId="0" fontId="9" fillId="0" borderId="0" xfId="0" applyFont="1" applyAlignment="1">
      <alignment horizontal="center" vertical="center" wrapText="1"/>
    </xf>
    <xf numFmtId="3" fontId="8" fillId="3" borderId="0" xfId="0" applyNumberFormat="1" applyFont="1" applyFill="1" applyAlignment="1">
      <alignment horizontal="center" vertical="center" wrapText="1"/>
    </xf>
    <xf numFmtId="0" fontId="11" fillId="0" borderId="0" xfId="0" applyFont="1" applyAlignment="1">
      <alignment vertical="center"/>
    </xf>
    <xf numFmtId="0" fontId="8" fillId="0" borderId="0" xfId="0" applyFont="1" applyAlignment="1">
      <alignment horizontal="center" vertical="center" wrapText="1"/>
    </xf>
    <xf numFmtId="0" fontId="13" fillId="0" borderId="0" xfId="0" applyFont="1" applyAlignment="1">
      <alignment horizontal="center" vertical="center" wrapText="1"/>
    </xf>
    <xf numFmtId="3" fontId="12" fillId="5" borderId="1" xfId="0" applyNumberFormat="1" applyFont="1" applyFill="1" applyBorder="1" applyAlignment="1">
      <alignment horizontal="center" vertical="center" wrapText="1"/>
    </xf>
    <xf numFmtId="0" fontId="14" fillId="0" borderId="0" xfId="0" applyFont="1" applyAlignment="1">
      <alignment horizontal="center" vertical="center" wrapText="1"/>
    </xf>
    <xf numFmtId="0" fontId="12" fillId="3" borderId="0" xfId="0" applyFont="1" applyFill="1" applyAlignment="1">
      <alignment horizontal="center" vertical="center" wrapText="1"/>
    </xf>
    <xf numFmtId="2" fontId="12" fillId="3" borderId="1" xfId="0" applyNumberFormat="1" applyFont="1" applyFill="1" applyBorder="1" applyAlignment="1">
      <alignment horizontal="center" vertical="center" wrapText="1"/>
    </xf>
    <xf numFmtId="3" fontId="12" fillId="3" borderId="0" xfId="0" applyNumberFormat="1" applyFont="1" applyFill="1" applyAlignment="1">
      <alignment horizontal="center" vertical="center" wrapText="1"/>
    </xf>
    <xf numFmtId="3" fontId="12" fillId="7" borderId="1" xfId="0" applyNumberFormat="1" applyFont="1" applyFill="1" applyBorder="1" applyAlignment="1">
      <alignment horizontal="center" vertical="center" wrapText="1"/>
    </xf>
    <xf numFmtId="4" fontId="12" fillId="7" borderId="1" xfId="0" applyNumberFormat="1" applyFont="1" applyFill="1" applyBorder="1" applyAlignment="1">
      <alignment horizontal="center" vertical="center" wrapText="1"/>
    </xf>
    <xf numFmtId="2" fontId="12" fillId="7" borderId="1" xfId="0" applyNumberFormat="1" applyFont="1" applyFill="1" applyBorder="1" applyAlignment="1">
      <alignment horizontal="center" vertical="center" wrapText="1"/>
    </xf>
    <xf numFmtId="1" fontId="12" fillId="5"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4" fontId="12" fillId="5" borderId="1" xfId="0" applyNumberFormat="1" applyFont="1" applyFill="1" applyBorder="1" applyAlignment="1">
      <alignment horizontal="center" vertical="center" wrapText="1"/>
    </xf>
    <xf numFmtId="2" fontId="12" fillId="5" borderId="1" xfId="0" applyNumberFormat="1" applyFont="1" applyFill="1" applyBorder="1" applyAlignment="1">
      <alignment horizontal="center" vertical="center" wrapText="1"/>
    </xf>
    <xf numFmtId="0" fontId="12" fillId="0" borderId="0" xfId="0" applyFont="1" applyAlignment="1">
      <alignment horizontal="center" vertical="center" wrapText="1"/>
    </xf>
    <xf numFmtId="1"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2" fontId="12" fillId="2" borderId="1" xfId="0" applyNumberFormat="1"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4" fontId="12" fillId="4" borderId="1" xfId="0" applyNumberFormat="1" applyFont="1" applyFill="1" applyBorder="1" applyAlignment="1">
      <alignment horizontal="center" vertical="center" wrapText="1"/>
    </xf>
    <xf numFmtId="3" fontId="14" fillId="4" borderId="1" xfId="0" applyNumberFormat="1" applyFont="1" applyFill="1" applyBorder="1" applyAlignment="1">
      <alignment horizontal="center" vertical="center" wrapText="1"/>
    </xf>
    <xf numFmtId="4" fontId="14" fillId="4" borderId="1" xfId="0" applyNumberFormat="1" applyFont="1" applyFill="1" applyBorder="1" applyAlignment="1">
      <alignment horizontal="center" vertical="center" wrapText="1"/>
    </xf>
    <xf numFmtId="2" fontId="12" fillId="4" borderId="1" xfId="0" applyNumberFormat="1" applyFont="1" applyFill="1" applyBorder="1" applyAlignment="1">
      <alignment horizontal="center" vertical="center" wrapText="1"/>
    </xf>
    <xf numFmtId="0" fontId="14" fillId="6" borderId="1" xfId="0" applyFont="1" applyFill="1" applyBorder="1" applyAlignment="1">
      <alignment horizontal="center" vertical="center" wrapText="1"/>
    </xf>
    <xf numFmtId="4" fontId="14" fillId="6" borderId="1" xfId="0" applyNumberFormat="1" applyFont="1" applyFill="1" applyBorder="1" applyAlignment="1">
      <alignment horizontal="center" vertical="center" wrapText="1"/>
    </xf>
    <xf numFmtId="3" fontId="14" fillId="6" borderId="1" xfId="0" applyNumberFormat="1" applyFont="1" applyFill="1" applyBorder="1" applyAlignment="1">
      <alignment horizontal="center" vertical="center" wrapText="1"/>
    </xf>
    <xf numFmtId="2" fontId="14" fillId="6" borderId="1" xfId="0" applyNumberFormat="1" applyFont="1" applyFill="1" applyBorder="1" applyAlignment="1">
      <alignment horizontal="center" vertical="center" wrapText="1"/>
    </xf>
    <xf numFmtId="4" fontId="12" fillId="6" borderId="1" xfId="0" applyNumberFormat="1" applyFont="1" applyFill="1" applyBorder="1" applyAlignment="1">
      <alignment horizontal="center" vertical="center" wrapText="1"/>
    </xf>
    <xf numFmtId="1" fontId="14" fillId="3" borderId="1" xfId="0" applyNumberFormat="1" applyFont="1" applyFill="1" applyBorder="1" applyAlignment="1">
      <alignment horizontal="center" vertical="center" wrapText="1"/>
    </xf>
    <xf numFmtId="2" fontId="14" fillId="3" borderId="1" xfId="0" applyNumberFormat="1" applyFont="1" applyFill="1" applyBorder="1" applyAlignment="1">
      <alignment horizontal="center" vertical="center" wrapText="1"/>
    </xf>
    <xf numFmtId="3" fontId="12" fillId="4" borderId="1" xfId="0" applyNumberFormat="1" applyFont="1" applyFill="1" applyBorder="1" applyAlignment="1">
      <alignment horizontal="center" vertical="center" wrapText="1"/>
    </xf>
    <xf numFmtId="2" fontId="12" fillId="6" borderId="1" xfId="0" applyNumberFormat="1" applyFont="1" applyFill="1" applyBorder="1" applyAlignment="1">
      <alignment horizontal="center" vertical="center" wrapText="1"/>
    </xf>
    <xf numFmtId="4" fontId="14" fillId="0" borderId="1" xfId="0" applyNumberFormat="1" applyFont="1" applyBorder="1" applyAlignment="1">
      <alignment horizontal="center" vertical="center" wrapText="1"/>
    </xf>
    <xf numFmtId="3" fontId="14"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2" fontId="14" fillId="0" borderId="1" xfId="0" applyNumberFormat="1"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12" applyNumberFormat="1" applyFont="1" applyFill="1" applyBorder="1" applyAlignment="1">
      <alignment horizontal="center" vertical="center" wrapText="1"/>
    </xf>
    <xf numFmtId="0" fontId="14" fillId="3" borderId="1" xfId="0" applyFont="1" applyFill="1" applyBorder="1" applyAlignment="1">
      <alignment horizontal="left" vertical="top" wrapText="1"/>
    </xf>
    <xf numFmtId="4" fontId="15" fillId="6" borderId="1" xfId="0" applyNumberFormat="1" applyFont="1" applyFill="1" applyBorder="1" applyAlignment="1">
      <alignment horizontal="center" vertical="center" wrapText="1"/>
    </xf>
    <xf numFmtId="1" fontId="14" fillId="0" borderId="1" xfId="0" applyNumberFormat="1" applyFont="1" applyBorder="1" applyAlignment="1">
      <alignment horizontal="center" vertical="center" wrapText="1"/>
    </xf>
    <xf numFmtId="0" fontId="16" fillId="0" borderId="0" xfId="0" applyFont="1" applyAlignment="1">
      <alignment horizontal="center" vertical="center"/>
    </xf>
    <xf numFmtId="0" fontId="14" fillId="3" borderId="1" xfId="12" applyFont="1" applyFill="1" applyBorder="1" applyAlignment="1">
      <alignment horizontal="center" vertical="center" wrapText="1"/>
    </xf>
    <xf numFmtId="14" fontId="14" fillId="3" borderId="1" xfId="0" applyNumberFormat="1" applyFont="1" applyFill="1" applyBorder="1" applyAlignment="1">
      <alignment horizontal="center" vertical="center" wrapText="1"/>
    </xf>
    <xf numFmtId="0" fontId="16" fillId="0" borderId="0" xfId="0" applyFont="1" applyAlignment="1">
      <alignment vertical="center"/>
    </xf>
    <xf numFmtId="0" fontId="14" fillId="0" borderId="1" xfId="0" applyFont="1" applyBorder="1" applyAlignment="1">
      <alignment horizontal="center" vertical="center" wrapText="1"/>
    </xf>
    <xf numFmtId="4" fontId="14" fillId="0" borderId="1" xfId="0" applyNumberFormat="1" applyFont="1" applyBorder="1" applyAlignment="1">
      <alignment horizontal="center" vertical="center"/>
    </xf>
    <xf numFmtId="4" fontId="14" fillId="3" borderId="1" xfId="0" applyNumberFormat="1" applyFont="1" applyFill="1" applyBorder="1" applyAlignment="1">
      <alignment horizontal="center" vertical="center"/>
    </xf>
    <xf numFmtId="166" fontId="14" fillId="6" borderId="1" xfId="0" applyNumberFormat="1" applyFont="1" applyFill="1" applyBorder="1" applyAlignment="1">
      <alignment horizontal="center" vertical="center" wrapText="1"/>
    </xf>
    <xf numFmtId="0" fontId="16" fillId="3" borderId="0" xfId="0" applyFont="1" applyFill="1" applyAlignment="1">
      <alignment vertical="center"/>
    </xf>
    <xf numFmtId="49" fontId="14" fillId="3" borderId="1" xfId="0" applyNumberFormat="1" applyFont="1" applyFill="1" applyBorder="1" applyAlignment="1">
      <alignment horizontal="center" vertical="center" wrapText="1"/>
    </xf>
    <xf numFmtId="0" fontId="15" fillId="0" borderId="1" xfId="12" applyFont="1" applyBorder="1" applyAlignment="1">
      <alignment horizontal="center" vertical="center" wrapText="1"/>
    </xf>
    <xf numFmtId="0" fontId="14" fillId="6" borderId="1" xfId="12"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0" fontId="17" fillId="3" borderId="0" xfId="0" applyFont="1" applyFill="1" applyAlignment="1">
      <alignment horizontal="center" vertical="center" wrapText="1"/>
    </xf>
    <xf numFmtId="0" fontId="17" fillId="0" borderId="0" xfId="0" applyFont="1" applyAlignment="1">
      <alignment horizontal="center" vertical="center" wrapText="1"/>
    </xf>
    <xf numFmtId="0" fontId="15" fillId="6" borderId="1" xfId="0" applyFont="1" applyFill="1" applyBorder="1" applyAlignment="1">
      <alignment horizontal="center" vertical="center" wrapText="1"/>
    </xf>
    <xf numFmtId="0" fontId="15" fillId="0" borderId="0" xfId="0" applyFont="1" applyAlignment="1">
      <alignment horizontal="center" vertical="center" wrapText="1"/>
    </xf>
    <xf numFmtId="1" fontId="15" fillId="3" borderId="1" xfId="0" applyNumberFormat="1" applyFont="1" applyFill="1" applyBorder="1" applyAlignment="1">
      <alignment horizontal="center" vertical="center" wrapText="1"/>
    </xf>
    <xf numFmtId="0" fontId="15" fillId="3" borderId="1" xfId="12" applyNumberFormat="1" applyFont="1" applyFill="1" applyBorder="1" applyAlignment="1">
      <alignment horizontal="center" vertical="center" wrapText="1"/>
    </xf>
    <xf numFmtId="4" fontId="15" fillId="3" borderId="1" xfId="0" applyNumberFormat="1"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1" xfId="0" applyFont="1" applyFill="1" applyBorder="1" applyAlignment="1">
      <alignment horizontal="center" vertical="center" wrapText="1"/>
    </xf>
    <xf numFmtId="0" fontId="15" fillId="6" borderId="1" xfId="12"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14" fontId="15" fillId="3" borderId="1" xfId="0" applyNumberFormat="1" applyFont="1" applyFill="1" applyBorder="1" applyAlignment="1">
      <alignment horizontal="center" vertical="center" wrapText="1"/>
    </xf>
    <xf numFmtId="4" fontId="14" fillId="3" borderId="1" xfId="12"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169" fontId="14" fillId="3" borderId="1" xfId="0" applyNumberFormat="1" applyFont="1" applyFill="1" applyBorder="1" applyAlignment="1">
      <alignment horizontal="center" vertical="center" wrapText="1"/>
    </xf>
    <xf numFmtId="1" fontId="15" fillId="0" borderId="1" xfId="0" applyNumberFormat="1" applyFont="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4" fontId="15" fillId="0" borderId="1" xfId="0" applyNumberFormat="1" applyFont="1" applyBorder="1" applyAlignment="1">
      <alignment horizontal="center" vertical="center" wrapText="1"/>
    </xf>
    <xf numFmtId="166"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166" fontId="12" fillId="4"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9" borderId="0" xfId="0" applyFont="1" applyFill="1" applyAlignment="1">
      <alignment horizontal="center" vertical="center" wrapText="1"/>
    </xf>
    <xf numFmtId="0" fontId="14" fillId="6" borderId="1" xfId="12"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3" fontId="12" fillId="6" borderId="1" xfId="0" applyNumberFormat="1" applyFont="1" applyFill="1" applyBorder="1" applyAlignment="1">
      <alignment horizontal="center" vertical="center" wrapText="1"/>
    </xf>
    <xf numFmtId="4" fontId="14" fillId="0" borderId="1" xfId="12" applyNumberFormat="1" applyFont="1" applyFill="1" applyBorder="1" applyAlignment="1">
      <alignment horizontal="center" vertical="center" wrapText="1"/>
    </xf>
    <xf numFmtId="1" fontId="14" fillId="0" borderId="1" xfId="12" applyNumberFormat="1" applyFont="1" applyFill="1" applyBorder="1" applyAlignment="1">
      <alignment horizontal="center" vertical="center" wrapText="1"/>
    </xf>
    <xf numFmtId="2" fontId="14" fillId="4" borderId="1" xfId="0" applyNumberFormat="1" applyFont="1" applyFill="1" applyBorder="1" applyAlignment="1">
      <alignment horizontal="center" vertical="center" wrapText="1"/>
    </xf>
    <xf numFmtId="3" fontId="14" fillId="5" borderId="1" xfId="0" applyNumberFormat="1" applyFont="1" applyFill="1" applyBorder="1" applyAlignment="1">
      <alignment horizontal="center" vertical="center" wrapText="1"/>
    </xf>
    <xf numFmtId="4" fontId="14" fillId="5" borderId="1" xfId="0" applyNumberFormat="1" applyFont="1" applyFill="1" applyBorder="1" applyAlignment="1">
      <alignment horizontal="center" vertical="center" wrapText="1"/>
    </xf>
    <xf numFmtId="2" fontId="14" fillId="5" borderId="1" xfId="0" applyNumberFormat="1" applyFont="1" applyFill="1" applyBorder="1" applyAlignment="1">
      <alignment horizontal="center" vertical="center" wrapText="1"/>
    </xf>
    <xf numFmtId="3" fontId="14" fillId="2" borderId="1" xfId="0" applyNumberFormat="1" applyFont="1" applyFill="1" applyBorder="1" applyAlignment="1">
      <alignment horizontal="center" vertical="center" wrapText="1"/>
    </xf>
    <xf numFmtId="4" fontId="14" fillId="2" borderId="1" xfId="0" applyNumberFormat="1" applyFont="1" applyFill="1" applyBorder="1" applyAlignment="1">
      <alignment horizontal="center" vertical="center" wrapText="1"/>
    </xf>
    <xf numFmtId="2" fontId="14" fillId="2" borderId="1" xfId="0" applyNumberFormat="1" applyFont="1" applyFill="1" applyBorder="1" applyAlignment="1">
      <alignment horizontal="center" vertical="center" wrapText="1"/>
    </xf>
    <xf numFmtId="1" fontId="14" fillId="0" borderId="0" xfId="0" applyNumberFormat="1" applyFont="1" applyAlignment="1">
      <alignment horizontal="center" vertical="center" wrapText="1"/>
    </xf>
    <xf numFmtId="4" fontId="14" fillId="0" borderId="0" xfId="0" applyNumberFormat="1" applyFont="1" applyAlignment="1">
      <alignment horizontal="center" vertical="center" wrapText="1"/>
    </xf>
    <xf numFmtId="3" fontId="14" fillId="3" borderId="0" xfId="0" applyNumberFormat="1" applyFont="1" applyFill="1" applyAlignment="1">
      <alignment horizontal="center" vertical="center" wrapText="1"/>
    </xf>
    <xf numFmtId="2" fontId="14" fillId="0" borderId="0" xfId="0" applyNumberFormat="1" applyFont="1" applyAlignment="1">
      <alignment horizontal="center" vertical="center" wrapText="1"/>
    </xf>
    <xf numFmtId="166" fontId="12" fillId="3" borderId="1" xfId="0" applyNumberFormat="1" applyFont="1" applyFill="1" applyBorder="1" applyAlignment="1">
      <alignment horizontal="center" vertical="center" wrapText="1"/>
    </xf>
    <xf numFmtId="166" fontId="12" fillId="7" borderId="1" xfId="0" applyNumberFormat="1" applyFont="1" applyFill="1" applyBorder="1" applyAlignment="1">
      <alignment horizontal="center" vertical="center" wrapText="1"/>
    </xf>
    <xf numFmtId="166" fontId="12" fillId="5" borderId="1" xfId="0" applyNumberFormat="1" applyFont="1" applyFill="1" applyBorder="1" applyAlignment="1">
      <alignment horizontal="center" vertical="center" wrapText="1"/>
    </xf>
    <xf numFmtId="166" fontId="12" fillId="2" borderId="1" xfId="0" applyNumberFormat="1" applyFont="1" applyFill="1" applyBorder="1" applyAlignment="1">
      <alignment horizontal="center" vertical="center" wrapText="1"/>
    </xf>
    <xf numFmtId="166" fontId="12" fillId="6" borderId="1" xfId="0" applyNumberFormat="1" applyFont="1" applyFill="1" applyBorder="1" applyAlignment="1">
      <alignment horizontal="center" vertical="center" wrapText="1"/>
    </xf>
    <xf numFmtId="166" fontId="14" fillId="4" borderId="1" xfId="0" applyNumberFormat="1" applyFont="1" applyFill="1" applyBorder="1" applyAlignment="1">
      <alignment horizontal="center" vertical="center" wrapText="1"/>
    </xf>
    <xf numFmtId="166" fontId="14" fillId="5" borderId="1" xfId="0" applyNumberFormat="1" applyFont="1" applyFill="1" applyBorder="1" applyAlignment="1">
      <alignment horizontal="center" vertical="center" wrapText="1"/>
    </xf>
    <xf numFmtId="166" fontId="14" fillId="2" borderId="1" xfId="0" applyNumberFormat="1" applyFont="1" applyFill="1" applyBorder="1" applyAlignment="1">
      <alignment horizontal="center" vertical="center" wrapText="1"/>
    </xf>
    <xf numFmtId="166" fontId="14" fillId="0" borderId="0" xfId="0" applyNumberFormat="1" applyFont="1" applyAlignment="1">
      <alignment horizontal="center" vertical="center" wrapText="1"/>
    </xf>
    <xf numFmtId="166" fontId="14" fillId="0" borderId="1" xfId="0" applyNumberFormat="1" applyFont="1" applyBorder="1" applyAlignment="1">
      <alignment horizontal="center" vertical="center" wrapText="1"/>
    </xf>
    <xf numFmtId="166" fontId="15" fillId="6" borderId="1" xfId="0" applyNumberFormat="1" applyFont="1" applyFill="1" applyBorder="1" applyAlignment="1">
      <alignment horizontal="center" vertical="center" wrapText="1"/>
    </xf>
    <xf numFmtId="166" fontId="15" fillId="3" borderId="1" xfId="0" applyNumberFormat="1" applyFont="1" applyFill="1" applyBorder="1" applyAlignment="1">
      <alignment horizontal="center" vertical="center" wrapText="1"/>
    </xf>
    <xf numFmtId="166" fontId="14" fillId="3" borderId="0" xfId="0" applyNumberFormat="1" applyFont="1" applyFill="1" applyAlignment="1">
      <alignment horizontal="center" vertical="center" wrapText="1"/>
    </xf>
    <xf numFmtId="0" fontId="14" fillId="4" borderId="1" xfId="12"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14" fontId="14" fillId="6" borderId="1" xfId="0" applyNumberFormat="1" applyFont="1" applyFill="1" applyBorder="1" applyAlignment="1">
      <alignment horizontal="center" vertical="center" wrapText="1"/>
    </xf>
    <xf numFmtId="9" fontId="12" fillId="2" borderId="1" xfId="118" applyFont="1" applyFill="1" applyBorder="1" applyAlignment="1">
      <alignment horizontal="center" vertical="center" wrapText="1"/>
    </xf>
    <xf numFmtId="4" fontId="12" fillId="0" borderId="1" xfId="0" applyNumberFormat="1" applyFont="1" applyBorder="1" applyAlignment="1">
      <alignment horizontal="center" vertical="center" wrapText="1"/>
    </xf>
    <xf numFmtId="2" fontId="15" fillId="3" borderId="1"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4" fontId="9" fillId="3" borderId="1" xfId="0" applyNumberFormat="1" applyFont="1" applyFill="1" applyBorder="1" applyAlignment="1">
      <alignment horizontal="center" vertical="center" wrapText="1"/>
    </xf>
    <xf numFmtId="166" fontId="9" fillId="3" borderId="1" xfId="0" applyNumberFormat="1" applyFont="1" applyFill="1" applyBorder="1" applyAlignment="1">
      <alignment horizontal="center" vertical="center" wrapText="1"/>
    </xf>
    <xf numFmtId="2" fontId="9" fillId="3" borderId="1" xfId="0" applyNumberFormat="1" applyFont="1" applyFill="1" applyBorder="1" applyAlignment="1">
      <alignment horizontal="center" vertical="center" wrapText="1"/>
    </xf>
    <xf numFmtId="0" fontId="14" fillId="3" borderId="0" xfId="0" applyFont="1" applyFill="1" applyAlignment="1">
      <alignment horizontal="center" vertical="center" wrapText="1"/>
    </xf>
    <xf numFmtId="4" fontId="9" fillId="6" borderId="1" xfId="0" applyNumberFormat="1" applyFont="1" applyFill="1" applyBorder="1" applyAlignment="1">
      <alignment horizontal="center" vertical="center" wrapText="1"/>
    </xf>
    <xf numFmtId="3" fontId="9" fillId="6" borderId="1" xfId="0" applyNumberFormat="1" applyFont="1" applyFill="1" applyBorder="1" applyAlignment="1">
      <alignment horizontal="center" vertical="center" wrapText="1"/>
    </xf>
    <xf numFmtId="166" fontId="9" fillId="6" borderId="1" xfId="0" applyNumberFormat="1" applyFont="1" applyFill="1" applyBorder="1" applyAlignment="1">
      <alignment horizontal="center" vertical="center" wrapText="1"/>
    </xf>
    <xf numFmtId="2" fontId="9" fillId="6" borderId="1" xfId="0" applyNumberFormat="1" applyFont="1" applyFill="1" applyBorder="1" applyAlignment="1">
      <alignment horizontal="center" vertical="center" wrapText="1"/>
    </xf>
    <xf numFmtId="4" fontId="10" fillId="6" borderId="1" xfId="0" applyNumberFormat="1" applyFont="1" applyFill="1" applyBorder="1" applyAlignment="1">
      <alignment horizontal="center" vertical="center" wrapText="1"/>
    </xf>
    <xf numFmtId="166" fontId="12" fillId="8" borderId="1" xfId="0" applyNumberFormat="1" applyFont="1" applyFill="1" applyBorder="1" applyAlignment="1">
      <alignment horizontal="center" vertical="center" wrapText="1"/>
    </xf>
    <xf numFmtId="166" fontId="14" fillId="8" borderId="0" xfId="0" applyNumberFormat="1" applyFont="1" applyFill="1" applyAlignment="1">
      <alignment horizontal="center" vertical="center" wrapText="1"/>
    </xf>
    <xf numFmtId="4" fontId="14" fillId="3" borderId="1" xfId="0" applyNumberFormat="1" applyFont="1" applyFill="1" applyBorder="1" applyAlignment="1">
      <alignment horizontal="center" wrapText="1"/>
    </xf>
    <xf numFmtId="2" fontId="14"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43" fontId="14" fillId="0" borderId="1" xfId="117" applyFont="1" applyFill="1" applyBorder="1" applyAlignment="1">
      <alignment horizontal="center" vertical="center" wrapText="1"/>
    </xf>
    <xf numFmtId="4" fontId="9" fillId="0" borderId="1" xfId="0" applyNumberFormat="1" applyFont="1" applyBorder="1" applyAlignment="1">
      <alignment horizontal="center" vertical="center" wrapText="1"/>
    </xf>
    <xf numFmtId="4" fontId="14" fillId="3" borderId="1" xfId="0" applyNumberFormat="1" applyFont="1" applyFill="1" applyBorder="1" applyAlignment="1">
      <alignment horizontal="center" vertical="top" wrapText="1"/>
    </xf>
    <xf numFmtId="0" fontId="14" fillId="0" borderId="1" xfId="0" applyFont="1" applyFill="1" applyBorder="1" applyAlignment="1">
      <alignment horizontal="center" wrapText="1"/>
    </xf>
    <xf numFmtId="4" fontId="10"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 fontId="9" fillId="3" borderId="5" xfId="0" applyNumberFormat="1" applyFont="1" applyFill="1" applyBorder="1" applyAlignment="1">
      <alignment horizontal="center" vertical="center" wrapText="1"/>
    </xf>
    <xf numFmtId="2" fontId="9" fillId="3" borderId="5"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166" fontId="12" fillId="8" borderId="2" xfId="0" applyNumberFormat="1" applyFont="1" applyFill="1" applyBorder="1" applyAlignment="1">
      <alignment horizontal="center" vertical="center" wrapText="1"/>
    </xf>
    <xf numFmtId="166" fontId="12" fillId="8" borderId="5" xfId="0" applyNumberFormat="1" applyFont="1" applyFill="1" applyBorder="1" applyAlignment="1">
      <alignment horizontal="center" vertical="center" wrapText="1"/>
    </xf>
    <xf numFmtId="166" fontId="12" fillId="8" borderId="6" xfId="0" applyNumberFormat="1" applyFont="1" applyFill="1" applyBorder="1" applyAlignment="1">
      <alignment horizontal="center" vertical="center" wrapText="1"/>
    </xf>
    <xf numFmtId="166" fontId="12" fillId="8" borderId="0" xfId="0" applyNumberFormat="1" applyFont="1" applyFill="1" applyBorder="1" applyAlignment="1">
      <alignment horizontal="center" vertical="center" wrapText="1"/>
    </xf>
    <xf numFmtId="9" fontId="14" fillId="6" borderId="1" xfId="118" applyFont="1" applyFill="1" applyBorder="1" applyAlignment="1">
      <alignment horizontal="center" vertical="center" wrapText="1"/>
    </xf>
    <xf numFmtId="9" fontId="14" fillId="3" borderId="1" xfId="118" applyFont="1" applyFill="1" applyBorder="1" applyAlignment="1">
      <alignment horizontal="center" vertical="center" wrapText="1"/>
    </xf>
    <xf numFmtId="166" fontId="9" fillId="3" borderId="5" xfId="0" applyNumberFormat="1" applyFont="1" applyFill="1" applyBorder="1" applyAlignment="1">
      <alignment horizontal="center" vertical="center" wrapText="1"/>
    </xf>
    <xf numFmtId="3" fontId="14" fillId="3" borderId="1" xfId="0" applyNumberFormat="1" applyFont="1" applyFill="1" applyBorder="1" applyAlignment="1">
      <alignment horizontal="center" vertical="center" wrapText="1"/>
    </xf>
    <xf numFmtId="166" fontId="14" fillId="3" borderId="1" xfId="0" applyNumberFormat="1"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12" applyNumberFormat="1" applyFont="1" applyFill="1" applyBorder="1" applyAlignment="1">
      <alignment horizontal="center" vertical="center" wrapText="1"/>
    </xf>
    <xf numFmtId="0" fontId="12" fillId="0" borderId="1" xfId="0" applyFont="1" applyBorder="1" applyAlignment="1">
      <alignment horizontal="center" vertical="center" wrapText="1"/>
    </xf>
    <xf numFmtId="1"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3" fontId="12" fillId="3" borderId="1" xfId="0" applyNumberFormat="1" applyFont="1" applyFill="1" applyBorder="1" applyAlignment="1">
      <alignment horizontal="center" vertical="center" wrapText="1"/>
    </xf>
    <xf numFmtId="4" fontId="14" fillId="3" borderId="1" xfId="0" applyNumberFormat="1" applyFont="1" applyFill="1" applyBorder="1" applyAlignment="1">
      <alignment horizontal="center" vertical="center" wrapText="1"/>
    </xf>
    <xf numFmtId="3" fontId="19" fillId="5" borderId="1" xfId="0" applyNumberFormat="1" applyFont="1" applyFill="1" applyBorder="1" applyAlignment="1">
      <alignment horizontal="center" vertical="center" wrapText="1"/>
    </xf>
    <xf numFmtId="3" fontId="20" fillId="3" borderId="1" xfId="0" applyNumberFormat="1" applyFont="1" applyFill="1" applyBorder="1" applyAlignment="1">
      <alignment horizontal="center" vertical="center" wrapText="1"/>
    </xf>
    <xf numFmtId="0" fontId="19" fillId="2" borderId="1" xfId="0" applyFont="1" applyFill="1" applyBorder="1" applyAlignment="1">
      <alignment vertical="center" wrapText="1"/>
    </xf>
    <xf numFmtId="3" fontId="20" fillId="2" borderId="1" xfId="0" applyNumberFormat="1" applyFont="1" applyFill="1" applyBorder="1" applyAlignment="1">
      <alignment horizontal="center" vertical="center" wrapText="1"/>
    </xf>
    <xf numFmtId="3" fontId="19" fillId="2" borderId="1" xfId="0" applyNumberFormat="1" applyFont="1" applyFill="1" applyBorder="1" applyAlignment="1">
      <alignment horizontal="center" vertical="center" wrapText="1"/>
    </xf>
    <xf numFmtId="0" fontId="8" fillId="3" borderId="0" xfId="0" applyFont="1" applyFill="1" applyAlignment="1">
      <alignment horizontal="center" vertical="center" wrapText="1"/>
    </xf>
    <xf numFmtId="0" fontId="21"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2" fillId="3" borderId="0" xfId="0" applyFont="1" applyFill="1" applyAlignment="1">
      <alignment vertical="center"/>
    </xf>
    <xf numFmtId="0" fontId="23" fillId="0" borderId="0" xfId="0" applyFont="1" applyAlignment="1">
      <alignment horizontal="center" vertical="center" wrapText="1"/>
    </xf>
    <xf numFmtId="0" fontId="23" fillId="3" borderId="0" xfId="0" applyFont="1" applyFill="1" applyAlignment="1">
      <alignment horizontal="center" vertical="center" wrapText="1"/>
    </xf>
    <xf numFmtId="0" fontId="9" fillId="3" borderId="1" xfId="0"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0" fontId="9" fillId="3" borderId="1" xfId="12"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1" xfId="12" applyNumberFormat="1" applyFont="1" applyFill="1" applyBorder="1" applyAlignment="1">
      <alignment horizontal="center" vertical="center" wrapText="1"/>
    </xf>
    <xf numFmtId="0" fontId="23" fillId="3" borderId="1" xfId="12"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49" fontId="23"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0" xfId="0" applyNumberFormat="1" applyFont="1" applyAlignment="1">
      <alignment horizontal="center" vertical="center" wrapText="1"/>
    </xf>
    <xf numFmtId="0" fontId="9" fillId="3" borderId="1" xfId="0" applyFont="1" applyFill="1" applyBorder="1" applyAlignment="1">
      <alignment horizontal="left" vertical="center" wrapText="1"/>
    </xf>
    <xf numFmtId="170" fontId="9" fillId="3" borderId="1" xfId="0" applyNumberFormat="1" applyFont="1" applyFill="1" applyBorder="1" applyAlignment="1">
      <alignment horizontal="center" vertical="center" wrapText="1"/>
    </xf>
    <xf numFmtId="170" fontId="9" fillId="3" borderId="5" xfId="0" applyNumberFormat="1"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0" xfId="0" applyFont="1" applyFill="1" applyBorder="1" applyAlignment="1">
      <alignment vertical="center" wrapText="1"/>
    </xf>
    <xf numFmtId="1" fontId="8" fillId="3" borderId="1"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9" fillId="6"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1" fontId="9" fillId="6" borderId="2" xfId="0" applyNumberFormat="1" applyFont="1" applyFill="1" applyBorder="1" applyAlignment="1">
      <alignment horizontal="center" vertical="center" wrapText="1"/>
    </xf>
    <xf numFmtId="1" fontId="9" fillId="6" borderId="4" xfId="0" applyNumberFormat="1" applyFont="1" applyFill="1" applyBorder="1" applyAlignment="1">
      <alignment horizontal="center" vertical="center" wrapText="1"/>
    </xf>
    <xf numFmtId="1" fontId="9" fillId="6" borderId="3"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49"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2" borderId="1" xfId="1" applyFont="1" applyFill="1" applyBorder="1" applyAlignment="1">
      <alignment horizontal="left" vertical="center" wrapText="1"/>
    </xf>
    <xf numFmtId="0" fontId="23" fillId="6" borderId="1" xfId="0" applyFont="1" applyFill="1" applyBorder="1" applyAlignment="1">
      <alignment horizontal="left" vertical="center" wrapText="1"/>
    </xf>
    <xf numFmtId="4" fontId="12" fillId="3" borderId="1" xfId="0" applyNumberFormat="1" applyFont="1" applyFill="1" applyBorder="1" applyAlignment="1">
      <alignment horizontal="center" vertical="center" wrapText="1"/>
    </xf>
    <xf numFmtId="3" fontId="12" fillId="3"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1"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4" fontId="12" fillId="8" borderId="5" xfId="0" applyNumberFormat="1" applyFont="1" applyFill="1" applyBorder="1" applyAlignment="1">
      <alignment horizontal="center" vertical="center" wrapText="1"/>
    </xf>
    <xf numFmtId="4" fontId="12" fillId="8" borderId="7" xfId="0" applyNumberFormat="1" applyFont="1" applyFill="1" applyBorder="1" applyAlignment="1">
      <alignment horizontal="center" vertical="center" wrapText="1"/>
    </xf>
    <xf numFmtId="4" fontId="12" fillId="8" borderId="6" xfId="0" applyNumberFormat="1" applyFont="1" applyFill="1" applyBorder="1" applyAlignment="1">
      <alignment horizontal="center" vertical="center" wrapText="1"/>
    </xf>
    <xf numFmtId="0" fontId="14" fillId="6"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4" fillId="3" borderId="1" xfId="12" applyNumberFormat="1" applyFont="1" applyFill="1" applyBorder="1" applyAlignment="1">
      <alignment horizontal="center" vertical="center" wrapText="1"/>
    </xf>
    <xf numFmtId="3" fontId="12" fillId="7" borderId="1" xfId="0" applyNumberFormat="1" applyFont="1" applyFill="1" applyBorder="1" applyAlignment="1">
      <alignment horizontal="left" vertical="center" wrapText="1"/>
    </xf>
    <xf numFmtId="0" fontId="12" fillId="5"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4" fontId="14"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3" fontId="14" fillId="3" borderId="1" xfId="0" applyNumberFormat="1" applyFont="1" applyFill="1" applyBorder="1" applyAlignment="1">
      <alignment horizontal="center" vertical="center" wrapText="1"/>
    </xf>
    <xf numFmtId="166" fontId="14" fillId="3" borderId="1" xfId="0" applyNumberFormat="1" applyFont="1" applyFill="1" applyBorder="1" applyAlignment="1">
      <alignment horizontal="center" vertical="center" wrapText="1"/>
    </xf>
    <xf numFmtId="3" fontId="14" fillId="3" borderId="5" xfId="0" applyNumberFormat="1" applyFont="1" applyFill="1" applyBorder="1" applyAlignment="1">
      <alignment horizontal="center" vertical="center" wrapText="1"/>
    </xf>
    <xf numFmtId="3" fontId="14" fillId="3" borderId="7" xfId="0" applyNumberFormat="1" applyFont="1" applyFill="1" applyBorder="1" applyAlignment="1">
      <alignment horizontal="center" vertical="center" wrapText="1"/>
    </xf>
    <xf numFmtId="3" fontId="14" fillId="3" borderId="6" xfId="0" applyNumberFormat="1" applyFont="1" applyFill="1" applyBorder="1" applyAlignment="1">
      <alignment horizontal="center" vertical="center" wrapText="1"/>
    </xf>
    <xf numFmtId="166" fontId="14" fillId="3" borderId="5" xfId="0" applyNumberFormat="1" applyFont="1" applyFill="1" applyBorder="1" applyAlignment="1">
      <alignment horizontal="center" vertical="center" wrapText="1"/>
    </xf>
    <xf numFmtId="166" fontId="14" fillId="3" borderId="7" xfId="0" applyNumberFormat="1" applyFont="1" applyFill="1" applyBorder="1" applyAlignment="1">
      <alignment horizontal="center" vertical="center" wrapText="1"/>
    </xf>
    <xf numFmtId="166" fontId="14" fillId="3" borderId="6" xfId="0" applyNumberFormat="1" applyFont="1" applyFill="1" applyBorder="1" applyAlignment="1">
      <alignment horizontal="center" vertical="center" wrapText="1"/>
    </xf>
    <xf numFmtId="0" fontId="14" fillId="6" borderId="2"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5" fillId="6" borderId="1" xfId="0" applyFont="1" applyFill="1" applyBorder="1" applyAlignment="1">
      <alignment horizontal="left" vertical="center" wrapText="1"/>
    </xf>
    <xf numFmtId="0" fontId="12" fillId="2" borderId="1" xfId="1" applyFont="1" applyFill="1" applyBorder="1" applyAlignment="1">
      <alignment horizontal="left" vertical="center" wrapText="1"/>
    </xf>
    <xf numFmtId="0" fontId="12" fillId="5" borderId="1" xfId="1" applyFont="1" applyFill="1" applyBorder="1" applyAlignment="1">
      <alignment horizontal="left" vertical="center" wrapText="1"/>
    </xf>
    <xf numFmtId="49" fontId="14" fillId="6" borderId="1" xfId="0" applyNumberFormat="1" applyFont="1" applyFill="1" applyBorder="1" applyAlignment="1">
      <alignment horizontal="left" vertical="center" wrapText="1"/>
    </xf>
    <xf numFmtId="14" fontId="14" fillId="6" borderId="1" xfId="0" applyNumberFormat="1" applyFont="1" applyFill="1" applyBorder="1" applyAlignment="1">
      <alignment horizontal="left" vertical="center" wrapText="1"/>
    </xf>
    <xf numFmtId="3" fontId="9" fillId="3" borderId="5" xfId="0" applyNumberFormat="1" applyFont="1" applyFill="1" applyBorder="1" applyAlignment="1">
      <alignment horizontal="center" vertical="center" wrapText="1"/>
    </xf>
    <xf numFmtId="3" fontId="9" fillId="3" borderId="7" xfId="0" applyNumberFormat="1" applyFont="1" applyFill="1" applyBorder="1" applyAlignment="1">
      <alignment horizontal="center" vertical="center" wrapText="1"/>
    </xf>
    <xf numFmtId="3" fontId="9" fillId="3" borderId="6" xfId="0" applyNumberFormat="1" applyFont="1" applyFill="1" applyBorder="1" applyAlignment="1">
      <alignment horizontal="center" vertical="center" wrapText="1"/>
    </xf>
    <xf numFmtId="166" fontId="9" fillId="3" borderId="5" xfId="0" applyNumberFormat="1" applyFont="1" applyFill="1" applyBorder="1" applyAlignment="1">
      <alignment horizontal="center" vertical="center" wrapText="1"/>
    </xf>
    <xf numFmtId="166" fontId="9" fillId="3" borderId="7" xfId="0" applyNumberFormat="1" applyFont="1" applyFill="1" applyBorder="1" applyAlignment="1">
      <alignment horizontal="center" vertical="center" wrapText="1"/>
    </xf>
    <xf numFmtId="166" fontId="9" fillId="3" borderId="6" xfId="0" applyNumberFormat="1" applyFont="1" applyFill="1" applyBorder="1" applyAlignment="1">
      <alignment horizontal="center" vertical="center" wrapText="1"/>
    </xf>
    <xf numFmtId="1" fontId="14" fillId="0" borderId="5" xfId="0" applyNumberFormat="1" applyFont="1" applyBorder="1" applyAlignment="1">
      <alignment horizontal="center" vertical="center" wrapText="1"/>
    </xf>
    <xf numFmtId="1" fontId="14" fillId="0" borderId="6" xfId="0" applyNumberFormat="1" applyFont="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1" fontId="14" fillId="3" borderId="5" xfId="0" applyNumberFormat="1" applyFont="1" applyFill="1" applyBorder="1" applyAlignment="1">
      <alignment horizontal="center" vertical="center" wrapText="1"/>
    </xf>
    <xf numFmtId="1" fontId="14" fillId="3" borderId="6" xfId="0" applyNumberFormat="1" applyFont="1" applyFill="1" applyBorder="1" applyAlignment="1">
      <alignment horizontal="center" vertical="center" wrapText="1"/>
    </xf>
    <xf numFmtId="0" fontId="14" fillId="3" borderId="5" xfId="12" applyNumberFormat="1" applyFont="1" applyFill="1" applyBorder="1" applyAlignment="1">
      <alignment horizontal="center" vertical="center" wrapText="1"/>
    </xf>
    <xf numFmtId="0" fontId="14" fillId="3" borderId="6" xfId="12" applyNumberFormat="1" applyFont="1" applyFill="1" applyBorder="1" applyAlignment="1">
      <alignment horizontal="center" vertical="center" wrapText="1"/>
    </xf>
    <xf numFmtId="4" fontId="14" fillId="0" borderId="5" xfId="0" applyNumberFormat="1" applyFont="1" applyBorder="1" applyAlignment="1">
      <alignment horizontal="center" vertical="center" wrapText="1"/>
    </xf>
    <xf numFmtId="4" fontId="14" fillId="0" borderId="6" xfId="0" applyNumberFormat="1" applyFont="1" applyBorder="1" applyAlignment="1">
      <alignment horizontal="center" vertical="center" wrapText="1"/>
    </xf>
    <xf numFmtId="0" fontId="12" fillId="6" borderId="1" xfId="0" applyFont="1" applyFill="1" applyBorder="1" applyAlignment="1">
      <alignment horizontal="left"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49" fontId="9" fillId="7" borderId="1" xfId="0" applyNumberFormat="1" applyFont="1" applyFill="1" applyBorder="1" applyAlignment="1">
      <alignment horizontal="center" vertical="center" wrapText="1"/>
    </xf>
    <xf numFmtId="170" fontId="9" fillId="7" borderId="1" xfId="0" applyNumberFormat="1" applyFont="1" applyFill="1" applyBorder="1" applyAlignment="1">
      <alignment horizontal="center" vertical="center" wrapText="1"/>
    </xf>
    <xf numFmtId="0" fontId="22" fillId="7" borderId="0" xfId="0" applyFont="1" applyFill="1" applyAlignment="1">
      <alignment vertical="center"/>
    </xf>
    <xf numFmtId="0" fontId="9" fillId="7" borderId="1" xfId="0" applyFont="1" applyFill="1" applyBorder="1" applyAlignment="1">
      <alignment horizontal="center" vertical="center" wrapText="1"/>
    </xf>
    <xf numFmtId="0" fontId="9" fillId="7" borderId="0" xfId="0" applyFont="1" applyFill="1" applyAlignment="1">
      <alignment horizontal="center" vertical="center" wrapText="1"/>
    </xf>
  </cellXfs>
  <cellStyles count="119">
    <cellStyle name="Денежный 2" xfId="16"/>
    <cellStyle name="Обычный" xfId="0" builtinId="0"/>
    <cellStyle name="Обычный 10" xfId="17"/>
    <cellStyle name="Обычный 11" xfId="18"/>
    <cellStyle name="Обычный 11 2" xfId="19"/>
    <cellStyle name="Обычный 11 2 2" xfId="20"/>
    <cellStyle name="Обычный 11 2 2 2" xfId="93"/>
    <cellStyle name="Обычный 11 2 3" xfId="92"/>
    <cellStyle name="Обычный 11 3" xfId="21"/>
    <cellStyle name="Обычный 11 3 2" xfId="94"/>
    <cellStyle name="Обычный 11 4" xfId="91"/>
    <cellStyle name="Обычный 12" xfId="22"/>
    <cellStyle name="Обычный 13" xfId="23"/>
    <cellStyle name="Обычный 14" xfId="24"/>
    <cellStyle name="Обычный 14 2" xfId="95"/>
    <cellStyle name="Обычный 15" xfId="15"/>
    <cellStyle name="Обычный 16" xfId="62"/>
    <cellStyle name="Обычный 17" xfId="73"/>
    <cellStyle name="Обычный 18" xfId="86"/>
    <cellStyle name="Обычный 2" xfId="1"/>
    <cellStyle name="Обычный 2 2" xfId="4"/>
    <cellStyle name="Обычный 2 2 2" xfId="26"/>
    <cellStyle name="Обычный 2 2 3" xfId="27"/>
    <cellStyle name="Обычный 2 2 4" xfId="28"/>
    <cellStyle name="Обычный 2 2 4 2" xfId="29"/>
    <cellStyle name="Обычный 2 2 4 2 2" xfId="30"/>
    <cellStyle name="Обычный 2 2 4 2 2 2" xfId="98"/>
    <cellStyle name="Обычный 2 2 4 2 3" xfId="97"/>
    <cellStyle name="Обычный 2 2 4 3" xfId="31"/>
    <cellStyle name="Обычный 2 2 4 3 2" xfId="99"/>
    <cellStyle name="Обычный 2 2 4 4" xfId="96"/>
    <cellStyle name="Обычный 2 2 5" xfId="25"/>
    <cellStyle name="Обычный 2 3" xfId="5"/>
    <cellStyle name="Обычный 2 3 2" xfId="32"/>
    <cellStyle name="Обычный 2 3 2 2" xfId="33"/>
    <cellStyle name="Обычный 2 3 2 2 2" xfId="101"/>
    <cellStyle name="Обычный 2 3 2 3" xfId="100"/>
    <cellStyle name="Обычный 2 3 3" xfId="34"/>
    <cellStyle name="Обычный 2 3 3 2" xfId="35"/>
    <cellStyle name="Обычный 2 3 3 2 2" xfId="103"/>
    <cellStyle name="Обычный 2 3 3 3" xfId="102"/>
    <cellStyle name="Обычный 2 3 4" xfId="36"/>
    <cellStyle name="Обычный 2 3 4 2" xfId="104"/>
    <cellStyle name="Обычный 2 3 5" xfId="75"/>
    <cellStyle name="Обычный 2 3 6" xfId="87"/>
    <cellStyle name="Обычный 2 4" xfId="13"/>
    <cellStyle name="Обычный 2 4 2" xfId="38"/>
    <cellStyle name="Обычный 2 4 2 2" xfId="39"/>
    <cellStyle name="Обычный 2 4 2 2 2" xfId="107"/>
    <cellStyle name="Обычный 2 4 2 3" xfId="106"/>
    <cellStyle name="Обычный 2 4 3" xfId="40"/>
    <cellStyle name="Обычный 2 4 4" xfId="41"/>
    <cellStyle name="Обычный 2 4 4 2" xfId="108"/>
    <cellStyle name="Обычный 2 4 5" xfId="37"/>
    <cellStyle name="Обычный 2 4 5 2" xfId="105"/>
    <cellStyle name="Обычный 2 5" xfId="3"/>
    <cellStyle name="Обычный 2_Свод по Универсиаде (30.05.2012)Разиля" xfId="42"/>
    <cellStyle name="Обычный 3" xfId="6"/>
    <cellStyle name="Обычный 3 2" xfId="7"/>
    <cellStyle name="Обычный 3 3" xfId="43"/>
    <cellStyle name="Обычный 3 3 2" xfId="80"/>
    <cellStyle name="Обычный 3 3 3" xfId="63"/>
    <cellStyle name="Обычный 3_программа 96 домов по видам работ + ПСД на 04.09.2012" xfId="44"/>
    <cellStyle name="Обычный 4" xfId="10"/>
    <cellStyle name="Обычный 4 2" xfId="12"/>
    <cellStyle name="Обычный 4 2 2" xfId="45"/>
    <cellStyle name="Обычный 4 2 2 2" xfId="46"/>
    <cellStyle name="Обычный 4 2 2 2 2" xfId="110"/>
    <cellStyle name="Обычный 4 2 2 3" xfId="109"/>
    <cellStyle name="Обычный 4 2 3" xfId="47"/>
    <cellStyle name="Обычный 4 2 3 2" xfId="111"/>
    <cellStyle name="Обычный 4 2 4" xfId="78"/>
    <cellStyle name="Обычный 4 2 5" xfId="90"/>
    <cellStyle name="Обычный 4 2 6" xfId="64"/>
    <cellStyle name="Обычный 4 3" xfId="48"/>
    <cellStyle name="Обычный 4 3 2" xfId="49"/>
    <cellStyle name="Обычный 4 3 2 2" xfId="113"/>
    <cellStyle name="Обычный 4 3 3" xfId="81"/>
    <cellStyle name="Обычный 4 3 4" xfId="112"/>
    <cellStyle name="Обычный 4 4" xfId="50"/>
    <cellStyle name="Обычный 4 4 2" xfId="82"/>
    <cellStyle name="Обычный 4 4 3" xfId="114"/>
    <cellStyle name="Обычный 4 5" xfId="76"/>
    <cellStyle name="Обычный 4 6" xfId="88"/>
    <cellStyle name="Обычный 5" xfId="11"/>
    <cellStyle name="Обычный 5 2" xfId="52"/>
    <cellStyle name="Обычный 5 2 2" xfId="53"/>
    <cellStyle name="Обычный 5 2 2 2" xfId="116"/>
    <cellStyle name="Обычный 5 2 3" xfId="115"/>
    <cellStyle name="Обычный 5 3" xfId="51"/>
    <cellStyle name="Обычный 5 4" xfId="77"/>
    <cellStyle name="Обычный 5 5" xfId="89"/>
    <cellStyle name="Обычный 6" xfId="14"/>
    <cellStyle name="Обычный 6 2" xfId="54"/>
    <cellStyle name="Обычный 6 3" xfId="79"/>
    <cellStyle name="Обычный 6 4" xfId="69"/>
    <cellStyle name="Обычный 7" xfId="2"/>
    <cellStyle name="Обычный 7 2" xfId="55"/>
    <cellStyle name="Обычный 7 3" xfId="74"/>
    <cellStyle name="Обычный 7 4" xfId="71"/>
    <cellStyle name="Обычный 8" xfId="56"/>
    <cellStyle name="Обычный 9" xfId="57"/>
    <cellStyle name="Процентный" xfId="118" builtinId="5"/>
    <cellStyle name="Финансовый 2" xfId="8"/>
    <cellStyle name="Финансовый 2 2" xfId="9"/>
    <cellStyle name="Финансовый 2 3" xfId="59"/>
    <cellStyle name="Финансовый 2 4" xfId="58"/>
    <cellStyle name="Финансовый 2 4 2" xfId="83"/>
    <cellStyle name="Финансовый 2 4 3" xfId="66"/>
    <cellStyle name="Финансовый 2 5" xfId="117"/>
    <cellStyle name="Финансовый 3" xfId="60"/>
    <cellStyle name="Финансовый 3 2" xfId="84"/>
    <cellStyle name="Финансовый 3 3" xfId="67"/>
    <cellStyle name="Финансовый 4" xfId="61"/>
    <cellStyle name="Финансовый 4 2" xfId="85"/>
    <cellStyle name="Финансовый 4 3" xfId="65"/>
    <cellStyle name="Финансовый 5" xfId="68"/>
    <cellStyle name="Финансовый 6" xfId="70"/>
    <cellStyle name="Финансовый 7" xfId="72"/>
  </cellStyles>
  <dxfs count="0"/>
  <tableStyles count="0" defaultTableStyle="TableStyleMedium2" defaultPivotStyle="PivotStyleLight16"/>
  <colors>
    <mruColors>
      <color rgb="FFFF99FF"/>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C57"/>
  <sheetViews>
    <sheetView view="pageBreakPreview" zoomScale="40" zoomScaleNormal="40" zoomScaleSheetLayoutView="40" workbookViewId="0">
      <pane xSplit="3" ySplit="5" topLeftCell="D42" activePane="bottomRight" state="frozen"/>
      <selection activeCell="Q8" sqref="Q8"/>
      <selection pane="topRight" activeCell="Q8" sqref="Q8"/>
      <selection pane="bottomLeft" activeCell="Q8" sqref="Q8"/>
      <selection pane="bottomRight" activeCell="E12" sqref="E12"/>
    </sheetView>
  </sheetViews>
  <sheetFormatPr defaultColWidth="9.140625" defaultRowHeight="20.25"/>
  <cols>
    <col min="1" max="1" width="12.42578125" style="193" customWidth="1"/>
    <col min="2" max="3" width="100.7109375" style="1" customWidth="1"/>
    <col min="4" max="16384" width="9.140625" style="1"/>
  </cols>
  <sheetData>
    <row r="1" spans="1:3" ht="72.75" customHeight="1">
      <c r="A1" s="207" t="s">
        <v>839</v>
      </c>
      <c r="B1" s="208"/>
      <c r="C1" s="208"/>
    </row>
    <row r="2" spans="1:3" s="172" customFormat="1" ht="47.25" customHeight="1">
      <c r="A2" s="209" t="s">
        <v>0</v>
      </c>
      <c r="B2" s="210" t="s">
        <v>840</v>
      </c>
      <c r="C2" s="210" t="s">
        <v>587</v>
      </c>
    </row>
    <row r="3" spans="1:3" s="172" customFormat="1" ht="68.25" customHeight="1">
      <c r="A3" s="209"/>
      <c r="B3" s="210"/>
      <c r="C3" s="210"/>
    </row>
    <row r="4" spans="1:3" s="172" customFormat="1" ht="50.25" hidden="1" customHeight="1">
      <c r="A4" s="209"/>
      <c r="B4" s="210"/>
      <c r="C4" s="210"/>
    </row>
    <row r="5" spans="1:3" s="2" customFormat="1" ht="51.75" customHeight="1">
      <c r="A5" s="188">
        <v>1</v>
      </c>
      <c r="B5" s="181">
        <v>2</v>
      </c>
      <c r="C5" s="199">
        <v>3</v>
      </c>
    </row>
    <row r="6" spans="1:3" s="173" customFormat="1" ht="42" customHeight="1">
      <c r="A6" s="189" t="s">
        <v>4</v>
      </c>
      <c r="B6" s="202" t="s">
        <v>508</v>
      </c>
      <c r="C6" s="202"/>
    </row>
    <row r="7" spans="1:3" s="173" customFormat="1" ht="36" customHeight="1">
      <c r="A7" s="190" t="s">
        <v>1</v>
      </c>
      <c r="B7" s="203" t="s">
        <v>548</v>
      </c>
      <c r="C7" s="203"/>
    </row>
    <row r="8" spans="1:3" s="174" customFormat="1" ht="63" customHeight="1">
      <c r="A8" s="201" t="s">
        <v>133</v>
      </c>
      <c r="B8" s="201"/>
      <c r="C8" s="201"/>
    </row>
    <row r="9" spans="1:3" s="175" customFormat="1" ht="58.5" customHeight="1">
      <c r="A9" s="191">
        <v>1</v>
      </c>
      <c r="B9" s="182" t="s">
        <v>930</v>
      </c>
      <c r="C9" s="182" t="s">
        <v>931</v>
      </c>
    </row>
    <row r="10" spans="1:3" s="175" customFormat="1" ht="58.5" customHeight="1">
      <c r="A10" s="191">
        <v>2</v>
      </c>
      <c r="B10" s="182" t="s">
        <v>930</v>
      </c>
      <c r="C10" s="179" t="s">
        <v>931</v>
      </c>
    </row>
    <row r="11" spans="1:3" s="175" customFormat="1" ht="77.25" customHeight="1">
      <c r="A11" s="191">
        <v>3</v>
      </c>
      <c r="B11" s="179" t="s">
        <v>932</v>
      </c>
      <c r="C11" s="179" t="s">
        <v>1041</v>
      </c>
    </row>
    <row r="12" spans="1:3" s="175" customFormat="1" ht="58.5" customHeight="1">
      <c r="A12" s="191">
        <v>4</v>
      </c>
      <c r="B12" s="179" t="s">
        <v>933</v>
      </c>
      <c r="C12" s="179" t="s">
        <v>934</v>
      </c>
    </row>
    <row r="13" spans="1:3" s="175" customFormat="1" ht="58.5" customHeight="1">
      <c r="A13" s="191">
        <v>5</v>
      </c>
      <c r="B13" s="179" t="s">
        <v>935</v>
      </c>
      <c r="C13" s="179" t="s">
        <v>936</v>
      </c>
    </row>
    <row r="14" spans="1:3" s="175" customFormat="1" ht="58.5" customHeight="1">
      <c r="A14" s="191">
        <v>6</v>
      </c>
      <c r="B14" s="179" t="s">
        <v>937</v>
      </c>
      <c r="C14" s="179" t="s">
        <v>938</v>
      </c>
    </row>
    <row r="15" spans="1:3" s="175" customFormat="1" ht="58.5" customHeight="1">
      <c r="A15" s="191">
        <v>7</v>
      </c>
      <c r="B15" s="179" t="s">
        <v>939</v>
      </c>
      <c r="C15" s="179" t="s">
        <v>940</v>
      </c>
    </row>
    <row r="16" spans="1:3" s="173" customFormat="1" ht="57" customHeight="1">
      <c r="A16" s="190" t="s">
        <v>179</v>
      </c>
      <c r="B16" s="203" t="s">
        <v>547</v>
      </c>
      <c r="C16" s="203"/>
    </row>
    <row r="17" spans="1:3" s="175" customFormat="1" ht="35.25" customHeight="1">
      <c r="A17" s="201" t="s">
        <v>410</v>
      </c>
      <c r="B17" s="201"/>
      <c r="C17" s="201"/>
    </row>
    <row r="18" spans="1:3" s="175" customFormat="1" ht="106.5" customHeight="1">
      <c r="A18" s="191">
        <v>1</v>
      </c>
      <c r="B18" s="179" t="s">
        <v>835</v>
      </c>
      <c r="C18" s="179" t="s">
        <v>141</v>
      </c>
    </row>
    <row r="19" spans="1:3" s="175" customFormat="1" ht="41.25" customHeight="1">
      <c r="A19" s="190" t="s">
        <v>976</v>
      </c>
      <c r="B19" s="203" t="s">
        <v>821</v>
      </c>
      <c r="C19" s="203"/>
    </row>
    <row r="20" spans="1:3" s="175" customFormat="1" ht="82.5" customHeight="1">
      <c r="A20" s="204" t="s">
        <v>150</v>
      </c>
      <c r="B20" s="205"/>
      <c r="C20" s="206"/>
    </row>
    <row r="21" spans="1:3" s="175" customFormat="1" ht="69" customHeight="1">
      <c r="A21" s="191">
        <v>1</v>
      </c>
      <c r="B21" s="179" t="s">
        <v>827</v>
      </c>
      <c r="C21" s="179" t="s">
        <v>219</v>
      </c>
    </row>
    <row r="22" spans="1:3" s="173" customFormat="1" ht="43.5" customHeight="1">
      <c r="A22" s="189" t="s">
        <v>20</v>
      </c>
      <c r="B22" s="202" t="s">
        <v>511</v>
      </c>
      <c r="C22" s="202"/>
    </row>
    <row r="23" spans="1:3" s="173" customFormat="1" ht="60" customHeight="1">
      <c r="A23" s="190" t="s">
        <v>22</v>
      </c>
      <c r="B23" s="203" t="s">
        <v>826</v>
      </c>
      <c r="C23" s="203"/>
    </row>
    <row r="24" spans="1:3" s="175" customFormat="1" ht="90.75" customHeight="1">
      <c r="A24" s="201" t="s">
        <v>166</v>
      </c>
      <c r="B24" s="201"/>
      <c r="C24" s="201"/>
    </row>
    <row r="25" spans="1:3" s="176" customFormat="1" ht="75" customHeight="1">
      <c r="A25" s="191">
        <v>1</v>
      </c>
      <c r="B25" s="179" t="s">
        <v>167</v>
      </c>
      <c r="C25" s="179" t="s">
        <v>1049</v>
      </c>
    </row>
    <row r="26" spans="1:3" s="176" customFormat="1" ht="75" customHeight="1">
      <c r="A26" s="191">
        <v>2</v>
      </c>
      <c r="B26" s="179" t="s">
        <v>167</v>
      </c>
      <c r="C26" s="179" t="s">
        <v>1050</v>
      </c>
    </row>
    <row r="27" spans="1:3" s="176" customFormat="1" ht="75" customHeight="1">
      <c r="A27" s="191">
        <v>3</v>
      </c>
      <c r="B27" s="179" t="s">
        <v>167</v>
      </c>
      <c r="C27" s="179" t="s">
        <v>1058</v>
      </c>
    </row>
    <row r="28" spans="1:3" s="176" customFormat="1" ht="75" customHeight="1">
      <c r="A28" s="191">
        <v>4</v>
      </c>
      <c r="B28" s="179" t="s">
        <v>167</v>
      </c>
      <c r="C28" s="179" t="s">
        <v>1059</v>
      </c>
    </row>
    <row r="29" spans="1:3" s="176" customFormat="1" ht="75" customHeight="1">
      <c r="A29" s="191">
        <v>5</v>
      </c>
      <c r="B29" s="179" t="s">
        <v>167</v>
      </c>
      <c r="C29" s="179" t="s">
        <v>1060</v>
      </c>
    </row>
    <row r="30" spans="1:3" s="176" customFormat="1" ht="75" customHeight="1">
      <c r="A30" s="191">
        <v>6</v>
      </c>
      <c r="B30" s="179" t="s">
        <v>167</v>
      </c>
      <c r="C30" s="179" t="s">
        <v>1061</v>
      </c>
    </row>
    <row r="31" spans="1:3" s="176" customFormat="1" ht="75" customHeight="1">
      <c r="A31" s="191">
        <v>7</v>
      </c>
      <c r="B31" s="179" t="s">
        <v>167</v>
      </c>
      <c r="C31" s="179" t="s">
        <v>1062</v>
      </c>
    </row>
    <row r="32" spans="1:3" s="176" customFormat="1" ht="75" customHeight="1">
      <c r="A32" s="191">
        <v>8</v>
      </c>
      <c r="B32" s="179" t="s">
        <v>167</v>
      </c>
      <c r="C32" s="179" t="s">
        <v>1063</v>
      </c>
    </row>
    <row r="33" spans="1:3" s="176" customFormat="1" ht="75" customHeight="1">
      <c r="A33" s="191">
        <v>9</v>
      </c>
      <c r="B33" s="179" t="s">
        <v>167</v>
      </c>
      <c r="C33" s="179" t="s">
        <v>1064</v>
      </c>
    </row>
    <row r="34" spans="1:3" s="176" customFormat="1" ht="75" customHeight="1">
      <c r="A34" s="191">
        <v>10</v>
      </c>
      <c r="B34" s="179" t="s">
        <v>167</v>
      </c>
      <c r="C34" s="179" t="s">
        <v>1065</v>
      </c>
    </row>
    <row r="35" spans="1:3" s="176" customFormat="1" ht="75" customHeight="1">
      <c r="A35" s="191">
        <v>11</v>
      </c>
      <c r="B35" s="179" t="s">
        <v>167</v>
      </c>
      <c r="C35" s="179" t="s">
        <v>1066</v>
      </c>
    </row>
    <row r="36" spans="1:3" s="176" customFormat="1" ht="75" customHeight="1">
      <c r="A36" s="191">
        <v>12</v>
      </c>
      <c r="B36" s="179" t="s">
        <v>167</v>
      </c>
      <c r="C36" s="179" t="s">
        <v>1067</v>
      </c>
    </row>
    <row r="37" spans="1:3" s="176" customFormat="1" ht="75" customHeight="1">
      <c r="A37" s="191">
        <v>13</v>
      </c>
      <c r="B37" s="179" t="s">
        <v>167</v>
      </c>
      <c r="C37" s="179" t="s">
        <v>1068</v>
      </c>
    </row>
    <row r="38" spans="1:3" s="173" customFormat="1" ht="42" customHeight="1">
      <c r="A38" s="190" t="s">
        <v>603</v>
      </c>
      <c r="B38" s="203" t="s">
        <v>513</v>
      </c>
      <c r="C38" s="203"/>
    </row>
    <row r="39" spans="1:3" s="175" customFormat="1" ht="62.25" customHeight="1">
      <c r="A39" s="201" t="s">
        <v>109</v>
      </c>
      <c r="B39" s="201"/>
      <c r="C39" s="201"/>
    </row>
    <row r="40" spans="1:3" s="175" customFormat="1" ht="60.75" customHeight="1">
      <c r="A40" s="192">
        <v>1</v>
      </c>
      <c r="B40" s="179" t="s">
        <v>218</v>
      </c>
      <c r="C40" s="179" t="s">
        <v>825</v>
      </c>
    </row>
    <row r="41" spans="1:3" s="173" customFormat="1" ht="41.25" customHeight="1">
      <c r="A41" s="189" t="s">
        <v>25</v>
      </c>
      <c r="B41" s="202" t="s">
        <v>514</v>
      </c>
      <c r="C41" s="202"/>
    </row>
    <row r="42" spans="1:3" s="173" customFormat="1" ht="32.25" customHeight="1">
      <c r="A42" s="190" t="s">
        <v>26</v>
      </c>
      <c r="B42" s="203" t="s">
        <v>545</v>
      </c>
      <c r="C42" s="203"/>
    </row>
    <row r="43" spans="1:3" s="175" customFormat="1" ht="36" customHeight="1">
      <c r="A43" s="201" t="s">
        <v>207</v>
      </c>
      <c r="B43" s="201"/>
      <c r="C43" s="201"/>
    </row>
    <row r="44" spans="1:3" s="176" customFormat="1" ht="75" customHeight="1">
      <c r="A44" s="191">
        <v>1</v>
      </c>
      <c r="B44" s="179" t="s">
        <v>829</v>
      </c>
      <c r="C44" s="179" t="s">
        <v>828</v>
      </c>
    </row>
    <row r="45" spans="1:3" s="173" customFormat="1" ht="34.5" customHeight="1">
      <c r="A45" s="189" t="s">
        <v>28</v>
      </c>
      <c r="B45" s="202" t="s">
        <v>516</v>
      </c>
      <c r="C45" s="202"/>
    </row>
    <row r="46" spans="1:3" s="173" customFormat="1" ht="63.75" customHeight="1">
      <c r="A46" s="190" t="s">
        <v>29</v>
      </c>
      <c r="B46" s="203" t="s">
        <v>543</v>
      </c>
      <c r="C46" s="203"/>
    </row>
    <row r="47" spans="1:3" s="175" customFormat="1" ht="48.75" customHeight="1">
      <c r="A47" s="201" t="s">
        <v>211</v>
      </c>
      <c r="B47" s="201"/>
      <c r="C47" s="201"/>
    </row>
    <row r="48" spans="1:3" s="175" customFormat="1" ht="57" customHeight="1">
      <c r="A48" s="191">
        <v>1</v>
      </c>
      <c r="B48" s="179" t="s">
        <v>234</v>
      </c>
      <c r="C48" s="179" t="s">
        <v>1042</v>
      </c>
    </row>
    <row r="49" spans="1:3" s="173" customFormat="1" ht="28.5" customHeight="1">
      <c r="A49" s="189" t="s">
        <v>33</v>
      </c>
      <c r="B49" s="202" t="s">
        <v>619</v>
      </c>
      <c r="C49" s="202"/>
    </row>
    <row r="50" spans="1:3" s="173" customFormat="1" ht="42" customHeight="1">
      <c r="A50" s="190" t="s">
        <v>34</v>
      </c>
      <c r="B50" s="203" t="s">
        <v>542</v>
      </c>
      <c r="C50" s="203"/>
    </row>
    <row r="51" spans="1:3" s="175" customFormat="1" ht="81" customHeight="1">
      <c r="A51" s="201" t="s">
        <v>820</v>
      </c>
      <c r="B51" s="201"/>
      <c r="C51" s="201"/>
    </row>
    <row r="52" spans="1:3" s="175" customFormat="1" ht="66" customHeight="1">
      <c r="A52" s="191">
        <v>1</v>
      </c>
      <c r="B52" s="179" t="s">
        <v>830</v>
      </c>
      <c r="C52" s="182" t="s">
        <v>831</v>
      </c>
    </row>
    <row r="53" spans="1:3" s="175" customFormat="1" ht="66" customHeight="1">
      <c r="A53" s="191">
        <v>2</v>
      </c>
      <c r="B53" s="179" t="s">
        <v>830</v>
      </c>
      <c r="C53" s="182" t="s">
        <v>832</v>
      </c>
    </row>
    <row r="54" spans="1:3" s="175" customFormat="1" ht="68.25" customHeight="1">
      <c r="A54" s="201" t="s">
        <v>125</v>
      </c>
      <c r="B54" s="201"/>
      <c r="C54" s="201"/>
    </row>
    <row r="55" spans="1:3" s="176" customFormat="1" ht="42" customHeight="1">
      <c r="A55" s="191">
        <v>1</v>
      </c>
      <c r="B55" s="179" t="s">
        <v>237</v>
      </c>
      <c r="C55" s="182" t="s">
        <v>837</v>
      </c>
    </row>
    <row r="56" spans="1:3" s="176" customFormat="1" ht="42" customHeight="1">
      <c r="A56" s="191">
        <v>2</v>
      </c>
      <c r="B56" s="179" t="s">
        <v>237</v>
      </c>
      <c r="C56" s="182" t="s">
        <v>836</v>
      </c>
    </row>
    <row r="57" spans="1:3" s="176" customFormat="1" ht="42" customHeight="1">
      <c r="A57" s="191">
        <v>3</v>
      </c>
      <c r="B57" s="179" t="s">
        <v>237</v>
      </c>
      <c r="C57" s="182" t="s">
        <v>838</v>
      </c>
    </row>
  </sheetData>
  <mergeCells count="26">
    <mergeCell ref="A1:C1"/>
    <mergeCell ref="A2:A4"/>
    <mergeCell ref="B2:B4"/>
    <mergeCell ref="C2:C4"/>
    <mergeCell ref="B6:C6"/>
    <mergeCell ref="B7:C7"/>
    <mergeCell ref="A8:C8"/>
    <mergeCell ref="B22:C22"/>
    <mergeCell ref="B23:C23"/>
    <mergeCell ref="B19:C19"/>
    <mergeCell ref="A20:C20"/>
    <mergeCell ref="B16:C16"/>
    <mergeCell ref="A17:C17"/>
    <mergeCell ref="A24:C24"/>
    <mergeCell ref="B45:C45"/>
    <mergeCell ref="B46:C46"/>
    <mergeCell ref="B38:C38"/>
    <mergeCell ref="A39:C39"/>
    <mergeCell ref="B41:C41"/>
    <mergeCell ref="B42:C42"/>
    <mergeCell ref="A43:C43"/>
    <mergeCell ref="A47:C47"/>
    <mergeCell ref="B49:C49"/>
    <mergeCell ref="B50:C50"/>
    <mergeCell ref="A51:C51"/>
    <mergeCell ref="A54:C54"/>
  </mergeCells>
  <printOptions horizontalCentered="1"/>
  <pageMargins left="0.23622047244094491" right="0.23622047244094491" top="0.74803149606299213" bottom="0.74803149606299213" header="0.31496062992125984" footer="0.31496062992125984"/>
  <pageSetup paperSize="9" scale="35" fitToHeight="0" orientation="portrait" r:id="rId1"/>
  <rowBreaks count="1" manualBreakCount="1">
    <brk id="27" max="16" man="1"/>
  </rowBreaks>
</worksheet>
</file>

<file path=xl/worksheets/sheet2.xml><?xml version="1.0" encoding="utf-8"?>
<worksheet xmlns="http://schemas.openxmlformats.org/spreadsheetml/2006/main" xmlns:r="http://schemas.openxmlformats.org/officeDocument/2006/relationships">
  <dimension ref="A1:C33"/>
  <sheetViews>
    <sheetView view="pageBreakPreview" zoomScale="40" zoomScaleNormal="40" zoomScaleSheetLayoutView="40" workbookViewId="0">
      <pane xSplit="3" ySplit="5" topLeftCell="D18" activePane="bottomRight" state="frozen"/>
      <selection activeCell="Q8" sqref="Q8"/>
      <selection pane="topRight" activeCell="Q8" sqref="Q8"/>
      <selection pane="bottomLeft" activeCell="Q8" sqref="Q8"/>
      <selection pane="bottomRight" activeCell="C27" sqref="C27"/>
    </sheetView>
  </sheetViews>
  <sheetFormatPr defaultColWidth="9.140625" defaultRowHeight="20.25"/>
  <cols>
    <col min="1" max="1" width="12.42578125" style="193" customWidth="1"/>
    <col min="2" max="3" width="100.7109375" style="1" customWidth="1"/>
    <col min="4" max="16384" width="9.140625" style="1"/>
  </cols>
  <sheetData>
    <row r="1" spans="1:3" ht="78" customHeight="1">
      <c r="A1" s="207" t="s">
        <v>841</v>
      </c>
      <c r="B1" s="208"/>
      <c r="C1" s="208"/>
    </row>
    <row r="2" spans="1:3" s="172" customFormat="1" ht="47.25" customHeight="1">
      <c r="A2" s="209" t="s">
        <v>0</v>
      </c>
      <c r="B2" s="210" t="s">
        <v>840</v>
      </c>
      <c r="C2" s="210" t="s">
        <v>587</v>
      </c>
    </row>
    <row r="3" spans="1:3" s="172" customFormat="1" ht="74.25" customHeight="1">
      <c r="A3" s="209"/>
      <c r="B3" s="210"/>
      <c r="C3" s="210"/>
    </row>
    <row r="4" spans="1:3" s="172" customFormat="1" ht="165" customHeight="1">
      <c r="A4" s="209"/>
      <c r="B4" s="210"/>
      <c r="C4" s="210"/>
    </row>
    <row r="5" spans="1:3" s="2" customFormat="1" ht="51.75" customHeight="1">
      <c r="A5" s="188">
        <v>1</v>
      </c>
      <c r="B5" s="181">
        <v>2</v>
      </c>
      <c r="C5" s="199">
        <v>3</v>
      </c>
    </row>
    <row r="6" spans="1:3" s="173" customFormat="1" ht="34.5" customHeight="1">
      <c r="A6" s="189" t="s">
        <v>4</v>
      </c>
      <c r="B6" s="202" t="s">
        <v>546</v>
      </c>
      <c r="C6" s="202"/>
    </row>
    <row r="7" spans="1:3" s="173" customFormat="1" ht="36" customHeight="1">
      <c r="A7" s="190" t="s">
        <v>1</v>
      </c>
      <c r="B7" s="203" t="s">
        <v>510</v>
      </c>
      <c r="C7" s="203"/>
    </row>
    <row r="8" spans="1:3" s="175" customFormat="1" ht="69" customHeight="1">
      <c r="A8" s="201" t="s">
        <v>150</v>
      </c>
      <c r="B8" s="201"/>
      <c r="C8" s="201"/>
    </row>
    <row r="9" spans="1:3" s="175" customFormat="1" ht="69" customHeight="1">
      <c r="A9" s="191">
        <v>1</v>
      </c>
      <c r="B9" s="179" t="s">
        <v>147</v>
      </c>
      <c r="C9" s="179" t="s">
        <v>1043</v>
      </c>
    </row>
    <row r="10" spans="1:3" s="175" customFormat="1" ht="55.5" customHeight="1">
      <c r="A10" s="191">
        <v>2</v>
      </c>
      <c r="B10" s="179" t="s">
        <v>918</v>
      </c>
      <c r="C10" s="179" t="s">
        <v>1044</v>
      </c>
    </row>
    <row r="11" spans="1:3" s="173" customFormat="1" ht="36" customHeight="1">
      <c r="A11" s="190" t="s">
        <v>179</v>
      </c>
      <c r="B11" s="203" t="s">
        <v>606</v>
      </c>
      <c r="C11" s="203"/>
    </row>
    <row r="12" spans="1:3" s="175" customFormat="1" ht="58.5" customHeight="1">
      <c r="A12" s="201" t="s">
        <v>97</v>
      </c>
      <c r="B12" s="201"/>
      <c r="C12" s="201"/>
    </row>
    <row r="13" spans="1:3" s="176" customFormat="1" ht="88.5" customHeight="1">
      <c r="A13" s="191">
        <v>1</v>
      </c>
      <c r="B13" s="179" t="s">
        <v>929</v>
      </c>
      <c r="C13" s="179" t="s">
        <v>141</v>
      </c>
    </row>
    <row r="14" spans="1:3" s="176" customFormat="1" ht="88.5" customHeight="1">
      <c r="A14" s="190" t="s">
        <v>976</v>
      </c>
      <c r="B14" s="203" t="s">
        <v>823</v>
      </c>
      <c r="C14" s="203"/>
    </row>
    <row r="15" spans="1:3" s="176" customFormat="1" ht="88.5" customHeight="1">
      <c r="A15" s="201" t="s">
        <v>824</v>
      </c>
      <c r="B15" s="201"/>
      <c r="C15" s="201"/>
    </row>
    <row r="16" spans="1:3" s="176" customFormat="1" ht="88.5" customHeight="1">
      <c r="A16" s="191">
        <v>1</v>
      </c>
      <c r="B16" s="179" t="s">
        <v>919</v>
      </c>
      <c r="C16" s="179" t="s">
        <v>1045</v>
      </c>
    </row>
    <row r="17" spans="1:3" s="176" customFormat="1" ht="88.5" customHeight="1">
      <c r="A17" s="191">
        <v>2</v>
      </c>
      <c r="B17" s="179" t="s">
        <v>920</v>
      </c>
      <c r="C17" s="179" t="s">
        <v>1046</v>
      </c>
    </row>
    <row r="18" spans="1:3" s="176" customFormat="1" ht="88.5" customHeight="1">
      <c r="A18" s="191">
        <v>3</v>
      </c>
      <c r="B18" s="179" t="s">
        <v>921</v>
      </c>
      <c r="C18" s="184" t="s">
        <v>833</v>
      </c>
    </row>
    <row r="19" spans="1:3" s="173" customFormat="1" ht="41.25" customHeight="1">
      <c r="A19" s="189" t="s">
        <v>20</v>
      </c>
      <c r="B19" s="202" t="s">
        <v>514</v>
      </c>
      <c r="C19" s="202"/>
    </row>
    <row r="20" spans="1:3" s="173" customFormat="1" ht="38.25" customHeight="1">
      <c r="A20" s="190" t="s">
        <v>22</v>
      </c>
      <c r="B20" s="203" t="s">
        <v>544</v>
      </c>
      <c r="C20" s="203"/>
    </row>
    <row r="21" spans="1:3" s="175" customFormat="1" ht="64.5" customHeight="1">
      <c r="A21" s="201" t="s">
        <v>209</v>
      </c>
      <c r="B21" s="201"/>
      <c r="C21" s="201"/>
    </row>
    <row r="22" spans="1:3" s="175" customFormat="1" ht="60.75" customHeight="1">
      <c r="A22" s="191">
        <v>1</v>
      </c>
      <c r="B22" s="179" t="s">
        <v>112</v>
      </c>
      <c r="C22" s="179" t="s">
        <v>927</v>
      </c>
    </row>
    <row r="23" spans="1:3" s="175" customFormat="1" ht="89.25" customHeight="1">
      <c r="A23" s="191">
        <v>2</v>
      </c>
      <c r="B23" s="179" t="s">
        <v>112</v>
      </c>
      <c r="C23" s="179" t="s">
        <v>928</v>
      </c>
    </row>
    <row r="24" spans="1:3" s="173" customFormat="1" ht="28.5" customHeight="1">
      <c r="A24" s="189" t="s">
        <v>25</v>
      </c>
      <c r="B24" s="202" t="s">
        <v>619</v>
      </c>
      <c r="C24" s="202"/>
    </row>
    <row r="25" spans="1:3" s="173" customFormat="1" ht="42" customHeight="1">
      <c r="A25" s="190" t="s">
        <v>977</v>
      </c>
      <c r="B25" s="203" t="s">
        <v>542</v>
      </c>
      <c r="C25" s="203"/>
    </row>
    <row r="26" spans="1:3" s="175" customFormat="1" ht="68.25" customHeight="1">
      <c r="A26" s="201" t="s">
        <v>125</v>
      </c>
      <c r="B26" s="201"/>
      <c r="C26" s="201"/>
    </row>
    <row r="27" spans="1:3" s="176" customFormat="1" ht="71.25" customHeight="1">
      <c r="A27" s="191">
        <v>1</v>
      </c>
      <c r="B27" s="179" t="s">
        <v>834</v>
      </c>
      <c r="C27" s="179" t="s">
        <v>1047</v>
      </c>
    </row>
    <row r="28" spans="1:3" s="176" customFormat="1" ht="62.25" customHeight="1">
      <c r="A28" s="191">
        <v>2</v>
      </c>
      <c r="B28" s="179" t="s">
        <v>834</v>
      </c>
      <c r="C28" s="179" t="s">
        <v>1048</v>
      </c>
    </row>
    <row r="29" spans="1:3" s="4" customFormat="1" ht="35.25" customHeight="1"/>
    <row r="30" spans="1:3" ht="56.25" customHeight="1">
      <c r="A30" s="1"/>
    </row>
    <row r="31" spans="1:3" s="183" customFormat="1" ht="56.25" customHeight="1"/>
    <row r="32" spans="1:3" s="183" customFormat="1" ht="56.25" customHeight="1"/>
    <row r="33" s="177" customFormat="1" ht="56.25" customHeight="1"/>
  </sheetData>
  <mergeCells count="17">
    <mergeCell ref="A26:C26"/>
    <mergeCell ref="B24:C24"/>
    <mergeCell ref="B25:C25"/>
    <mergeCell ref="B19:C19"/>
    <mergeCell ref="B20:C20"/>
    <mergeCell ref="A21:C21"/>
    <mergeCell ref="A15:C15"/>
    <mergeCell ref="B14:C14"/>
    <mergeCell ref="A1:C1"/>
    <mergeCell ref="A2:A4"/>
    <mergeCell ref="B2:B4"/>
    <mergeCell ref="C2:C4"/>
    <mergeCell ref="B11:C11"/>
    <mergeCell ref="A12:C12"/>
    <mergeCell ref="B6:C6"/>
    <mergeCell ref="B7:C7"/>
    <mergeCell ref="A8:C8"/>
  </mergeCells>
  <printOptions horizontalCentered="1"/>
  <pageMargins left="0.23622047244094491" right="0.23622047244094491" top="0.74803149606299213" bottom="0.74803149606299213" header="0.31496062992125984" footer="0.31496062992125984"/>
  <pageSetup paperSize="9" scale="40" fitToHeight="0" orientation="portrait" r:id="rId1"/>
</worksheet>
</file>

<file path=xl/worksheets/sheet3.xml><?xml version="1.0" encoding="utf-8"?>
<worksheet xmlns="http://schemas.openxmlformats.org/spreadsheetml/2006/main" xmlns:r="http://schemas.openxmlformats.org/officeDocument/2006/relationships">
  <dimension ref="A1:C65"/>
  <sheetViews>
    <sheetView view="pageBreakPreview" zoomScale="40" zoomScaleNormal="40" zoomScaleSheetLayoutView="40" workbookViewId="0">
      <pane xSplit="3" ySplit="5" topLeftCell="D45" activePane="bottomRight" state="frozen"/>
      <selection activeCell="Q8" sqref="Q8"/>
      <selection pane="topRight" activeCell="Q8" sqref="Q8"/>
      <selection pane="bottomLeft" activeCell="Q8" sqref="Q8"/>
      <selection pane="bottomRight" activeCell="A58" sqref="A58:XFD58"/>
    </sheetView>
  </sheetViews>
  <sheetFormatPr defaultColWidth="9.140625" defaultRowHeight="20.25"/>
  <cols>
    <col min="1" max="1" width="12.42578125" style="193" customWidth="1"/>
    <col min="2" max="3" width="100.7109375" style="1" customWidth="1"/>
    <col min="4" max="16384" width="9.140625" style="1"/>
  </cols>
  <sheetData>
    <row r="1" spans="1:3" ht="54" customHeight="1">
      <c r="A1" s="207" t="s">
        <v>842</v>
      </c>
      <c r="B1" s="208"/>
      <c r="C1" s="208"/>
    </row>
    <row r="2" spans="1:3" s="172" customFormat="1" ht="47.25" customHeight="1">
      <c r="A2" s="209" t="s">
        <v>0</v>
      </c>
      <c r="B2" s="210" t="s">
        <v>620</v>
      </c>
      <c r="C2" s="210" t="s">
        <v>587</v>
      </c>
    </row>
    <row r="3" spans="1:3" s="172" customFormat="1" ht="74.25" customHeight="1">
      <c r="A3" s="209"/>
      <c r="B3" s="210"/>
      <c r="C3" s="210"/>
    </row>
    <row r="4" spans="1:3" s="172" customFormat="1" ht="165" customHeight="1">
      <c r="A4" s="209"/>
      <c r="B4" s="210"/>
      <c r="C4" s="210"/>
    </row>
    <row r="5" spans="1:3" s="2" customFormat="1" ht="51.75" customHeight="1">
      <c r="A5" s="188">
        <v>1</v>
      </c>
      <c r="B5" s="181">
        <v>2</v>
      </c>
      <c r="C5" s="199">
        <v>3</v>
      </c>
    </row>
    <row r="6" spans="1:3" s="173" customFormat="1" ht="42" customHeight="1">
      <c r="A6" s="189" t="s">
        <v>4</v>
      </c>
      <c r="B6" s="202" t="s">
        <v>508</v>
      </c>
      <c r="C6" s="202"/>
    </row>
    <row r="7" spans="1:3" s="173" customFormat="1" ht="43.5" customHeight="1">
      <c r="A7" s="190" t="s">
        <v>1</v>
      </c>
      <c r="B7" s="203" t="s">
        <v>509</v>
      </c>
      <c r="C7" s="203"/>
    </row>
    <row r="8" spans="1:3" s="174" customFormat="1" ht="51" customHeight="1">
      <c r="A8" s="201" t="s">
        <v>134</v>
      </c>
      <c r="B8" s="201"/>
      <c r="C8" s="201"/>
    </row>
    <row r="9" spans="1:3" s="175" customFormat="1" ht="76.5" customHeight="1">
      <c r="A9" s="191">
        <v>1</v>
      </c>
      <c r="B9" s="195" t="s">
        <v>73</v>
      </c>
      <c r="C9" s="195" t="s">
        <v>978</v>
      </c>
    </row>
    <row r="10" spans="1:3" s="175" customFormat="1" ht="52.5" customHeight="1">
      <c r="A10" s="191">
        <v>2</v>
      </c>
      <c r="B10" s="195" t="s">
        <v>73</v>
      </c>
      <c r="C10" s="195" t="s">
        <v>979</v>
      </c>
    </row>
    <row r="11" spans="1:3" s="175" customFormat="1" ht="52.5" customHeight="1">
      <c r="A11" s="191">
        <v>3</v>
      </c>
      <c r="B11" s="195" t="s">
        <v>70</v>
      </c>
      <c r="C11" s="195" t="s">
        <v>980</v>
      </c>
    </row>
    <row r="12" spans="1:3" s="175" customFormat="1" ht="52.5" customHeight="1">
      <c r="A12" s="191">
        <v>4</v>
      </c>
      <c r="B12" s="195" t="s">
        <v>70</v>
      </c>
      <c r="C12" s="195" t="s">
        <v>981</v>
      </c>
    </row>
    <row r="13" spans="1:3" s="175" customFormat="1" ht="52.5" customHeight="1">
      <c r="A13" s="191">
        <v>5</v>
      </c>
      <c r="B13" s="195" t="s">
        <v>975</v>
      </c>
      <c r="C13" s="195" t="s">
        <v>1069</v>
      </c>
    </row>
    <row r="14" spans="1:3" s="175" customFormat="1" ht="78.75" customHeight="1">
      <c r="A14" s="191">
        <v>6</v>
      </c>
      <c r="B14" s="195" t="s">
        <v>944</v>
      </c>
      <c r="C14" s="195" t="s">
        <v>982</v>
      </c>
    </row>
    <row r="15" spans="1:3" s="175" customFormat="1" ht="78.75" customHeight="1">
      <c r="A15" s="191">
        <v>7</v>
      </c>
      <c r="B15" s="195" t="s">
        <v>945</v>
      </c>
      <c r="C15" s="195" t="s">
        <v>983</v>
      </c>
    </row>
    <row r="16" spans="1:3" s="175" customFormat="1" ht="52.5" customHeight="1">
      <c r="A16" s="191">
        <v>8</v>
      </c>
      <c r="B16" s="195" t="s">
        <v>74</v>
      </c>
      <c r="C16" s="195" t="s">
        <v>984</v>
      </c>
    </row>
    <row r="17" spans="1:3" s="175" customFormat="1" ht="52.5" customHeight="1">
      <c r="A17" s="191">
        <v>9</v>
      </c>
      <c r="B17" s="195" t="s">
        <v>946</v>
      </c>
      <c r="C17" s="195" t="s">
        <v>985</v>
      </c>
    </row>
    <row r="18" spans="1:3" s="175" customFormat="1" ht="52.5" customHeight="1">
      <c r="A18" s="191">
        <v>10</v>
      </c>
      <c r="B18" s="195" t="s">
        <v>86</v>
      </c>
      <c r="C18" s="195" t="s">
        <v>986</v>
      </c>
    </row>
    <row r="19" spans="1:3" s="175" customFormat="1" ht="52.5" customHeight="1">
      <c r="A19" s="191">
        <v>11</v>
      </c>
      <c r="B19" s="195" t="s">
        <v>974</v>
      </c>
      <c r="C19" s="195" t="s">
        <v>987</v>
      </c>
    </row>
    <row r="20" spans="1:3" s="175" customFormat="1" ht="52.5" customHeight="1">
      <c r="A20" s="191">
        <v>12</v>
      </c>
      <c r="B20" s="195" t="s">
        <v>74</v>
      </c>
      <c r="C20" s="195" t="s">
        <v>988</v>
      </c>
    </row>
    <row r="21" spans="1:3" s="175" customFormat="1" ht="52.5" customHeight="1">
      <c r="A21" s="191">
        <v>13</v>
      </c>
      <c r="B21" s="195" t="s">
        <v>74</v>
      </c>
      <c r="C21" s="195" t="s">
        <v>989</v>
      </c>
    </row>
    <row r="22" spans="1:3" s="175" customFormat="1" ht="52.5" customHeight="1">
      <c r="A22" s="191">
        <v>14</v>
      </c>
      <c r="B22" s="195" t="s">
        <v>973</v>
      </c>
      <c r="C22" s="195" t="s">
        <v>990</v>
      </c>
    </row>
    <row r="23" spans="1:3" s="175" customFormat="1" ht="52.5" customHeight="1">
      <c r="A23" s="191">
        <v>15</v>
      </c>
      <c r="B23" s="195" t="s">
        <v>972</v>
      </c>
      <c r="C23" s="195" t="s">
        <v>991</v>
      </c>
    </row>
    <row r="24" spans="1:3" s="175" customFormat="1" ht="52.5" customHeight="1">
      <c r="A24" s="191">
        <v>16</v>
      </c>
      <c r="B24" s="195" t="s">
        <v>971</v>
      </c>
      <c r="C24" s="195" t="s">
        <v>992</v>
      </c>
    </row>
    <row r="25" spans="1:3" s="175" customFormat="1" ht="88.5" customHeight="1">
      <c r="A25" s="191">
        <v>17</v>
      </c>
      <c r="B25" s="195" t="s">
        <v>947</v>
      </c>
      <c r="C25" s="195" t="s">
        <v>993</v>
      </c>
    </row>
    <row r="26" spans="1:3" s="175" customFormat="1" ht="52.5" customHeight="1">
      <c r="A26" s="191">
        <v>18</v>
      </c>
      <c r="B26" s="195" t="s">
        <v>970</v>
      </c>
      <c r="C26" s="195" t="s">
        <v>994</v>
      </c>
    </row>
    <row r="27" spans="1:3" s="175" customFormat="1" ht="52.5" customHeight="1">
      <c r="A27" s="191">
        <v>19</v>
      </c>
      <c r="B27" s="195" t="s">
        <v>969</v>
      </c>
      <c r="C27" s="195" t="s">
        <v>995</v>
      </c>
    </row>
    <row r="28" spans="1:3" s="175" customFormat="1" ht="52.5" customHeight="1">
      <c r="A28" s="191">
        <v>20</v>
      </c>
      <c r="B28" s="195" t="s">
        <v>86</v>
      </c>
      <c r="C28" s="195" t="s">
        <v>996</v>
      </c>
    </row>
    <row r="29" spans="1:3" s="175" customFormat="1" ht="52.5" customHeight="1">
      <c r="A29" s="191">
        <v>21</v>
      </c>
      <c r="B29" s="195" t="s">
        <v>968</v>
      </c>
      <c r="C29" s="195" t="s">
        <v>997</v>
      </c>
    </row>
    <row r="30" spans="1:3" s="175" customFormat="1" ht="52.5" customHeight="1">
      <c r="A30" s="191">
        <v>22</v>
      </c>
      <c r="B30" s="195" t="s">
        <v>948</v>
      </c>
      <c r="C30" s="195" t="s">
        <v>998</v>
      </c>
    </row>
    <row r="31" spans="1:3" s="175" customFormat="1" ht="52.5" customHeight="1">
      <c r="A31" s="191">
        <v>23</v>
      </c>
      <c r="B31" s="195" t="s">
        <v>302</v>
      </c>
      <c r="C31" s="195" t="s">
        <v>999</v>
      </c>
    </row>
    <row r="32" spans="1:3" s="175" customFormat="1" ht="52.5" customHeight="1">
      <c r="A32" s="191">
        <v>24</v>
      </c>
      <c r="B32" s="195" t="s">
        <v>73</v>
      </c>
      <c r="C32" s="195" t="s">
        <v>1000</v>
      </c>
    </row>
    <row r="33" spans="1:3" s="175" customFormat="1" ht="52.5" customHeight="1">
      <c r="A33" s="191">
        <v>25</v>
      </c>
      <c r="B33" s="195" t="s">
        <v>91</v>
      </c>
      <c r="C33" s="195" t="s">
        <v>1001</v>
      </c>
    </row>
    <row r="34" spans="1:3" s="175" customFormat="1" ht="52.5" customHeight="1">
      <c r="A34" s="191">
        <v>26</v>
      </c>
      <c r="B34" s="195" t="s">
        <v>70</v>
      </c>
      <c r="C34" s="195" t="s">
        <v>1002</v>
      </c>
    </row>
    <row r="35" spans="1:3" s="175" customFormat="1" ht="52.5" customHeight="1">
      <c r="A35" s="191">
        <v>27</v>
      </c>
      <c r="B35" s="195" t="s">
        <v>949</v>
      </c>
      <c r="C35" s="195" t="s">
        <v>1003</v>
      </c>
    </row>
    <row r="36" spans="1:3" s="175" customFormat="1" ht="52.5" customHeight="1">
      <c r="A36" s="191">
        <v>28</v>
      </c>
      <c r="B36" s="195" t="s">
        <v>300</v>
      </c>
      <c r="C36" s="195" t="s">
        <v>1004</v>
      </c>
    </row>
    <row r="37" spans="1:3" s="175" customFormat="1" ht="52.5" customHeight="1">
      <c r="A37" s="191">
        <v>29</v>
      </c>
      <c r="B37" s="195" t="s">
        <v>950</v>
      </c>
      <c r="C37" s="195" t="s">
        <v>1005</v>
      </c>
    </row>
    <row r="38" spans="1:3" s="175" customFormat="1" ht="52.5" customHeight="1">
      <c r="A38" s="191">
        <v>30</v>
      </c>
      <c r="B38" s="195" t="s">
        <v>301</v>
      </c>
      <c r="C38" s="195" t="s">
        <v>1006</v>
      </c>
    </row>
    <row r="39" spans="1:3" s="175" customFormat="1" ht="52.5" customHeight="1">
      <c r="A39" s="191">
        <v>31</v>
      </c>
      <c r="B39" s="195" t="s">
        <v>951</v>
      </c>
      <c r="C39" s="195" t="s">
        <v>1007</v>
      </c>
    </row>
    <row r="40" spans="1:3" s="175" customFormat="1" ht="52.5" customHeight="1">
      <c r="A40" s="191">
        <v>32</v>
      </c>
      <c r="B40" s="195" t="s">
        <v>952</v>
      </c>
      <c r="C40" s="195" t="s">
        <v>1008</v>
      </c>
    </row>
    <row r="41" spans="1:3" s="175" customFormat="1" ht="52.5" customHeight="1">
      <c r="A41" s="191">
        <v>33</v>
      </c>
      <c r="B41" s="195" t="s">
        <v>304</v>
      </c>
      <c r="C41" s="195" t="s">
        <v>1009</v>
      </c>
    </row>
    <row r="42" spans="1:3" s="175" customFormat="1" ht="52.5" customHeight="1">
      <c r="A42" s="191">
        <v>34</v>
      </c>
      <c r="B42" s="195" t="s">
        <v>86</v>
      </c>
      <c r="C42" s="195" t="s">
        <v>1010</v>
      </c>
    </row>
    <row r="43" spans="1:3" s="175" customFormat="1" ht="52.5" customHeight="1">
      <c r="A43" s="191">
        <v>35</v>
      </c>
      <c r="B43" s="195" t="s">
        <v>953</v>
      </c>
      <c r="C43" s="195" t="s">
        <v>1011</v>
      </c>
    </row>
    <row r="44" spans="1:3" s="175" customFormat="1" ht="52.5" customHeight="1">
      <c r="A44" s="191">
        <v>36</v>
      </c>
      <c r="B44" s="195" t="s">
        <v>954</v>
      </c>
      <c r="C44" s="195" t="s">
        <v>1012</v>
      </c>
    </row>
    <row r="45" spans="1:3" s="175" customFormat="1" ht="52.5" customHeight="1">
      <c r="A45" s="191">
        <v>37</v>
      </c>
      <c r="B45" s="195" t="s">
        <v>93</v>
      </c>
      <c r="C45" s="195" t="s">
        <v>1013</v>
      </c>
    </row>
    <row r="46" spans="1:3" s="175" customFormat="1" ht="52.5" customHeight="1">
      <c r="A46" s="191">
        <v>38</v>
      </c>
      <c r="B46" s="195" t="s">
        <v>86</v>
      </c>
      <c r="C46" s="195" t="s">
        <v>1014</v>
      </c>
    </row>
    <row r="47" spans="1:3" s="175" customFormat="1" ht="52.5" customHeight="1">
      <c r="A47" s="191">
        <v>39</v>
      </c>
      <c r="B47" s="195" t="s">
        <v>70</v>
      </c>
      <c r="C47" s="195" t="s">
        <v>1015</v>
      </c>
    </row>
    <row r="48" spans="1:3" s="175" customFormat="1" ht="52.5" customHeight="1">
      <c r="A48" s="191">
        <v>40</v>
      </c>
      <c r="B48" s="195" t="s">
        <v>955</v>
      </c>
      <c r="C48" s="195" t="s">
        <v>1016</v>
      </c>
    </row>
    <row r="49" spans="1:3" s="175" customFormat="1" ht="52.5" customHeight="1">
      <c r="A49" s="191">
        <v>41</v>
      </c>
      <c r="B49" s="195" t="s">
        <v>956</v>
      </c>
      <c r="C49" s="195" t="s">
        <v>1017</v>
      </c>
    </row>
    <row r="50" spans="1:3" s="175" customFormat="1" ht="52.5" customHeight="1">
      <c r="A50" s="191">
        <v>42</v>
      </c>
      <c r="B50" s="195" t="s">
        <v>73</v>
      </c>
      <c r="C50" s="195" t="s">
        <v>1018</v>
      </c>
    </row>
    <row r="51" spans="1:3" s="175" customFormat="1" ht="52.5" customHeight="1">
      <c r="A51" s="191">
        <v>43</v>
      </c>
      <c r="B51" s="195" t="s">
        <v>86</v>
      </c>
      <c r="C51" s="195" t="s">
        <v>1019</v>
      </c>
    </row>
    <row r="52" spans="1:3" s="175" customFormat="1" ht="52.5" customHeight="1">
      <c r="A52" s="191">
        <v>44</v>
      </c>
      <c r="B52" s="195" t="s">
        <v>954</v>
      </c>
      <c r="C52" s="195" t="s">
        <v>1020</v>
      </c>
    </row>
    <row r="53" spans="1:3" s="175" customFormat="1" ht="52.5" customHeight="1">
      <c r="A53" s="191">
        <v>45</v>
      </c>
      <c r="B53" s="195" t="s">
        <v>70</v>
      </c>
      <c r="C53" s="195" t="s">
        <v>1021</v>
      </c>
    </row>
    <row r="54" spans="1:3" s="175" customFormat="1" ht="52.5" customHeight="1">
      <c r="A54" s="191">
        <v>46</v>
      </c>
      <c r="B54" s="195" t="s">
        <v>957</v>
      </c>
      <c r="C54" s="195" t="s">
        <v>967</v>
      </c>
    </row>
    <row r="55" spans="1:3" s="175" customFormat="1" ht="71.25" customHeight="1">
      <c r="A55" s="201" t="s">
        <v>441</v>
      </c>
      <c r="B55" s="201"/>
      <c r="C55" s="201"/>
    </row>
    <row r="56" spans="1:3" s="175" customFormat="1" ht="50.25" customHeight="1">
      <c r="A56" s="191">
        <v>1</v>
      </c>
      <c r="B56" s="195" t="s">
        <v>958</v>
      </c>
      <c r="C56" s="195" t="s">
        <v>961</v>
      </c>
    </row>
    <row r="57" spans="1:3" s="175" customFormat="1" ht="95.25" customHeight="1">
      <c r="A57" s="191">
        <v>2</v>
      </c>
      <c r="B57" s="195" t="s">
        <v>1022</v>
      </c>
      <c r="C57" s="195" t="s">
        <v>1023</v>
      </c>
    </row>
    <row r="58" spans="1:3" s="269" customFormat="1" ht="50.25" customHeight="1">
      <c r="A58" s="267">
        <v>3</v>
      </c>
      <c r="B58" s="268" t="s">
        <v>941</v>
      </c>
      <c r="C58" s="268" t="s">
        <v>962</v>
      </c>
    </row>
    <row r="59" spans="1:3" s="175" customFormat="1" ht="50.25" customHeight="1">
      <c r="A59" s="191">
        <v>4</v>
      </c>
      <c r="B59" s="195" t="s">
        <v>942</v>
      </c>
      <c r="C59" s="195" t="s">
        <v>963</v>
      </c>
    </row>
    <row r="60" spans="1:3" s="175" customFormat="1" ht="50.25" customHeight="1">
      <c r="A60" s="191">
        <v>5</v>
      </c>
      <c r="B60" s="195" t="s">
        <v>87</v>
      </c>
      <c r="C60" s="195" t="s">
        <v>964</v>
      </c>
    </row>
    <row r="61" spans="1:3" s="175" customFormat="1" ht="50.25" customHeight="1">
      <c r="A61" s="191">
        <v>6</v>
      </c>
      <c r="B61" s="195" t="s">
        <v>959</v>
      </c>
      <c r="C61" s="195" t="s">
        <v>965</v>
      </c>
    </row>
    <row r="62" spans="1:3" s="175" customFormat="1" ht="50.25" customHeight="1">
      <c r="A62" s="191">
        <v>7</v>
      </c>
      <c r="B62" s="195" t="s">
        <v>960</v>
      </c>
      <c r="C62" s="195" t="s">
        <v>966</v>
      </c>
    </row>
    <row r="63" spans="1:3" s="175" customFormat="1" ht="69" customHeight="1">
      <c r="A63" s="191">
        <v>8</v>
      </c>
      <c r="B63" s="196" t="s">
        <v>943</v>
      </c>
      <c r="C63" s="196" t="s">
        <v>1051</v>
      </c>
    </row>
    <row r="64" spans="1:3">
      <c r="B64" s="197"/>
    </row>
    <row r="65" spans="2:2">
      <c r="B65" s="198"/>
    </row>
  </sheetData>
  <mergeCells count="8">
    <mergeCell ref="A8:C8"/>
    <mergeCell ref="A55:C55"/>
    <mergeCell ref="B6:C6"/>
    <mergeCell ref="A1:C1"/>
    <mergeCell ref="A2:A4"/>
    <mergeCell ref="B2:B4"/>
    <mergeCell ref="C2:C4"/>
    <mergeCell ref="B7:C7"/>
  </mergeCells>
  <printOptions horizontalCentered="1"/>
  <pageMargins left="0.23622047244094491" right="0.23622047244094491" top="0.74803149606299213" bottom="0.74803149606299213" header="0.31496062992125984" footer="0.31496062992125984"/>
  <pageSetup paperSize="9" scale="30" fitToHeight="0" orientation="portrait" r:id="rId1"/>
  <rowBreaks count="1" manualBreakCount="1">
    <brk id="30" max="16" man="1"/>
  </rowBreaks>
</worksheet>
</file>

<file path=xl/worksheets/sheet4.xml><?xml version="1.0" encoding="utf-8"?>
<worksheet xmlns="http://schemas.openxmlformats.org/spreadsheetml/2006/main" xmlns:r="http://schemas.openxmlformats.org/officeDocument/2006/relationships">
  <dimension ref="A1:G97"/>
  <sheetViews>
    <sheetView view="pageBreakPreview" zoomScale="40" zoomScaleNormal="40" zoomScaleSheetLayoutView="40" workbookViewId="0">
      <pane xSplit="3" ySplit="5" topLeftCell="D60" activePane="bottomRight" state="frozen"/>
      <selection activeCell="Q8" sqref="Q8"/>
      <selection pane="topRight" activeCell="Q8" sqref="Q8"/>
      <selection pane="bottomLeft" activeCell="Q8" sqref="Q8"/>
      <selection pane="bottomRight" activeCell="C12" sqref="C12"/>
    </sheetView>
  </sheetViews>
  <sheetFormatPr defaultColWidth="9.140625" defaultRowHeight="20.25"/>
  <cols>
    <col min="1" max="1" width="12.42578125" style="193" customWidth="1"/>
    <col min="2" max="3" width="100.7109375" style="1" customWidth="1"/>
    <col min="4" max="4" width="69" style="1" customWidth="1"/>
    <col min="5" max="16384" width="9.140625" style="1"/>
  </cols>
  <sheetData>
    <row r="1" spans="1:7" ht="68.25" customHeight="1">
      <c r="A1" s="207" t="s">
        <v>843</v>
      </c>
      <c r="B1" s="208"/>
      <c r="C1" s="208"/>
    </row>
    <row r="2" spans="1:7" s="172" customFormat="1" ht="47.25" customHeight="1">
      <c r="A2" s="209" t="s">
        <v>0</v>
      </c>
      <c r="B2" s="210" t="s">
        <v>620</v>
      </c>
      <c r="C2" s="210" t="s">
        <v>587</v>
      </c>
    </row>
    <row r="3" spans="1:7" s="172" customFormat="1" ht="59.25" customHeight="1">
      <c r="A3" s="209"/>
      <c r="B3" s="210"/>
      <c r="C3" s="210"/>
    </row>
    <row r="4" spans="1:7" s="172" customFormat="1" ht="135" customHeight="1">
      <c r="A4" s="209"/>
      <c r="B4" s="210"/>
      <c r="C4" s="210"/>
    </row>
    <row r="5" spans="1:7" s="2" customFormat="1" ht="51.75" customHeight="1">
      <c r="A5" s="188">
        <v>1</v>
      </c>
      <c r="B5" s="180">
        <v>2</v>
      </c>
      <c r="C5" s="199">
        <v>3</v>
      </c>
    </row>
    <row r="6" spans="1:7" s="4" customFormat="1" ht="47.25" customHeight="1">
      <c r="A6" s="189" t="s">
        <v>4</v>
      </c>
      <c r="B6" s="202" t="s">
        <v>550</v>
      </c>
      <c r="C6" s="202"/>
      <c r="D6" s="200"/>
      <c r="E6" s="200"/>
      <c r="F6" s="200"/>
      <c r="G6" s="200"/>
    </row>
    <row r="7" spans="1:7" s="4" customFormat="1" ht="35.25" customHeight="1">
      <c r="A7" s="190" t="s">
        <v>1</v>
      </c>
      <c r="B7" s="203" t="s">
        <v>551</v>
      </c>
      <c r="C7" s="203"/>
    </row>
    <row r="8" spans="1:7" ht="45" customHeight="1">
      <c r="A8" s="201" t="s">
        <v>238</v>
      </c>
      <c r="B8" s="201"/>
      <c r="C8" s="201"/>
    </row>
    <row r="9" spans="1:7" ht="99.75" customHeight="1">
      <c r="A9" s="191">
        <v>1</v>
      </c>
      <c r="B9" s="179" t="s">
        <v>131</v>
      </c>
      <c r="C9" s="194" t="s">
        <v>846</v>
      </c>
    </row>
    <row r="10" spans="1:7" ht="99.75" customHeight="1">
      <c r="A10" s="191">
        <v>2</v>
      </c>
      <c r="B10" s="179" t="s">
        <v>131</v>
      </c>
      <c r="C10" s="194" t="s">
        <v>847</v>
      </c>
    </row>
    <row r="11" spans="1:7" ht="99.75" customHeight="1">
      <c r="A11" s="191">
        <v>3</v>
      </c>
      <c r="B11" s="179" t="s">
        <v>131</v>
      </c>
      <c r="C11" s="194" t="s">
        <v>848</v>
      </c>
    </row>
    <row r="12" spans="1:7" ht="99.75" customHeight="1">
      <c r="A12" s="191">
        <v>4</v>
      </c>
      <c r="B12" s="179" t="s">
        <v>131</v>
      </c>
      <c r="C12" s="194" t="s">
        <v>849</v>
      </c>
    </row>
    <row r="13" spans="1:7" ht="99.75" customHeight="1">
      <c r="A13" s="191">
        <v>5</v>
      </c>
      <c r="B13" s="179" t="s">
        <v>131</v>
      </c>
      <c r="C13" s="194" t="s">
        <v>850</v>
      </c>
    </row>
    <row r="14" spans="1:7" ht="99.75" customHeight="1">
      <c r="A14" s="191">
        <v>6</v>
      </c>
      <c r="B14" s="179" t="s">
        <v>131</v>
      </c>
      <c r="C14" s="194" t="s">
        <v>851</v>
      </c>
    </row>
    <row r="15" spans="1:7" ht="99.75" customHeight="1">
      <c r="A15" s="191">
        <v>7</v>
      </c>
      <c r="B15" s="179" t="s">
        <v>131</v>
      </c>
      <c r="C15" s="194" t="s">
        <v>852</v>
      </c>
    </row>
    <row r="16" spans="1:7" ht="99.75" customHeight="1">
      <c r="A16" s="191">
        <v>8</v>
      </c>
      <c r="B16" s="179" t="s">
        <v>131</v>
      </c>
      <c r="C16" s="194" t="s">
        <v>853</v>
      </c>
    </row>
    <row r="17" spans="1:3" ht="99.75" customHeight="1">
      <c r="A17" s="191">
        <v>9</v>
      </c>
      <c r="B17" s="179" t="s">
        <v>131</v>
      </c>
      <c r="C17" s="194" t="s">
        <v>1038</v>
      </c>
    </row>
    <row r="18" spans="1:3" ht="99.75" customHeight="1">
      <c r="A18" s="191">
        <v>10</v>
      </c>
      <c r="B18" s="179" t="s">
        <v>131</v>
      </c>
      <c r="C18" s="194" t="s">
        <v>1039</v>
      </c>
    </row>
    <row r="19" spans="1:3" ht="99.75" customHeight="1">
      <c r="A19" s="191">
        <v>11</v>
      </c>
      <c r="B19" s="179" t="s">
        <v>131</v>
      </c>
      <c r="C19" s="194" t="s">
        <v>854</v>
      </c>
    </row>
    <row r="20" spans="1:3" ht="99.75" customHeight="1">
      <c r="A20" s="191">
        <v>12</v>
      </c>
      <c r="B20" s="179" t="s">
        <v>131</v>
      </c>
      <c r="C20" s="194" t="s">
        <v>855</v>
      </c>
    </row>
    <row r="21" spans="1:3" ht="99.75" customHeight="1">
      <c r="A21" s="191">
        <v>13</v>
      </c>
      <c r="B21" s="179" t="s">
        <v>131</v>
      </c>
      <c r="C21" s="194" t="s">
        <v>856</v>
      </c>
    </row>
    <row r="22" spans="1:3" ht="99.75" customHeight="1">
      <c r="A22" s="191">
        <v>14</v>
      </c>
      <c r="B22" s="179" t="s">
        <v>131</v>
      </c>
      <c r="C22" s="194" t="s">
        <v>1036</v>
      </c>
    </row>
    <row r="23" spans="1:3" s="4" customFormat="1" ht="99.75" customHeight="1">
      <c r="A23" s="191">
        <v>15</v>
      </c>
      <c r="B23" s="179" t="s">
        <v>131</v>
      </c>
      <c r="C23" s="194" t="s">
        <v>857</v>
      </c>
    </row>
    <row r="24" spans="1:3" s="4" customFormat="1" ht="99.75" customHeight="1">
      <c r="A24" s="191">
        <v>16</v>
      </c>
      <c r="B24" s="179" t="s">
        <v>131</v>
      </c>
      <c r="C24" s="194" t="s">
        <v>858</v>
      </c>
    </row>
    <row r="25" spans="1:3" s="4" customFormat="1" ht="99.75" customHeight="1">
      <c r="A25" s="191">
        <v>17</v>
      </c>
      <c r="B25" s="179" t="s">
        <v>131</v>
      </c>
      <c r="C25" s="194" t="s">
        <v>1040</v>
      </c>
    </row>
    <row r="26" spans="1:3" ht="99.75" customHeight="1">
      <c r="A26" s="191">
        <v>18</v>
      </c>
      <c r="B26" s="179" t="s">
        <v>131</v>
      </c>
      <c r="C26" s="194" t="s">
        <v>859</v>
      </c>
    </row>
    <row r="27" spans="1:3" ht="99.75" customHeight="1">
      <c r="A27" s="191">
        <v>19</v>
      </c>
      <c r="B27" s="179" t="s">
        <v>131</v>
      </c>
      <c r="C27" s="194" t="s">
        <v>860</v>
      </c>
    </row>
    <row r="28" spans="1:3" ht="99.75" customHeight="1">
      <c r="A28" s="191">
        <v>20</v>
      </c>
      <c r="B28" s="179" t="s">
        <v>131</v>
      </c>
      <c r="C28" s="194" t="s">
        <v>861</v>
      </c>
    </row>
    <row r="29" spans="1:3" ht="99.75" customHeight="1">
      <c r="A29" s="191">
        <v>21</v>
      </c>
      <c r="B29" s="179" t="s">
        <v>131</v>
      </c>
      <c r="C29" s="194" t="s">
        <v>862</v>
      </c>
    </row>
    <row r="30" spans="1:3" ht="99.75" customHeight="1">
      <c r="A30" s="191">
        <v>22</v>
      </c>
      <c r="B30" s="179" t="s">
        <v>131</v>
      </c>
      <c r="C30" s="194" t="s">
        <v>863</v>
      </c>
    </row>
    <row r="31" spans="1:3" ht="99.75" customHeight="1">
      <c r="A31" s="191">
        <v>23</v>
      </c>
      <c r="B31" s="179" t="s">
        <v>131</v>
      </c>
      <c r="C31" s="194" t="s">
        <v>1037</v>
      </c>
    </row>
    <row r="32" spans="1:3" ht="99.75" customHeight="1">
      <c r="A32" s="191">
        <v>24</v>
      </c>
      <c r="B32" s="179" t="s">
        <v>131</v>
      </c>
      <c r="C32" s="194" t="s">
        <v>864</v>
      </c>
    </row>
    <row r="33" spans="1:3" ht="99.75" customHeight="1">
      <c r="A33" s="191">
        <v>25</v>
      </c>
      <c r="B33" s="179" t="s">
        <v>131</v>
      </c>
      <c r="C33" s="194" t="s">
        <v>865</v>
      </c>
    </row>
    <row r="34" spans="1:3" ht="99.75" customHeight="1">
      <c r="A34" s="191">
        <v>26</v>
      </c>
      <c r="B34" s="179" t="s">
        <v>131</v>
      </c>
      <c r="C34" s="194" t="s">
        <v>866</v>
      </c>
    </row>
    <row r="35" spans="1:3" ht="99.75" customHeight="1">
      <c r="A35" s="191">
        <v>27</v>
      </c>
      <c r="B35" s="179" t="s">
        <v>131</v>
      </c>
      <c r="C35" s="194" t="s">
        <v>867</v>
      </c>
    </row>
    <row r="36" spans="1:3" ht="99.75" customHeight="1">
      <c r="A36" s="191">
        <v>28</v>
      </c>
      <c r="B36" s="179" t="s">
        <v>131</v>
      </c>
      <c r="C36" s="194" t="s">
        <v>868</v>
      </c>
    </row>
    <row r="37" spans="1:3" ht="99.75" customHeight="1">
      <c r="A37" s="191">
        <v>29</v>
      </c>
      <c r="B37" s="179" t="s">
        <v>131</v>
      </c>
      <c r="C37" s="194" t="s">
        <v>869</v>
      </c>
    </row>
    <row r="38" spans="1:3" ht="99.75" customHeight="1">
      <c r="A38" s="191">
        <v>30</v>
      </c>
      <c r="B38" s="179" t="s">
        <v>131</v>
      </c>
      <c r="C38" s="194" t="s">
        <v>870</v>
      </c>
    </row>
    <row r="39" spans="1:3" ht="99.75" customHeight="1">
      <c r="A39" s="191">
        <v>31</v>
      </c>
      <c r="B39" s="179" t="s">
        <v>131</v>
      </c>
      <c r="C39" s="194" t="s">
        <v>871</v>
      </c>
    </row>
    <row r="40" spans="1:3" ht="99.75" customHeight="1">
      <c r="A40" s="191">
        <v>32</v>
      </c>
      <c r="B40" s="179" t="s">
        <v>131</v>
      </c>
      <c r="C40" s="194" t="s">
        <v>872</v>
      </c>
    </row>
    <row r="41" spans="1:3" ht="99.75" customHeight="1">
      <c r="A41" s="191">
        <v>33</v>
      </c>
      <c r="B41" s="179" t="s">
        <v>131</v>
      </c>
      <c r="C41" s="194" t="s">
        <v>873</v>
      </c>
    </row>
    <row r="42" spans="1:3" ht="99.75" customHeight="1">
      <c r="A42" s="191">
        <v>34</v>
      </c>
      <c r="B42" s="179" t="s">
        <v>131</v>
      </c>
      <c r="C42" s="194" t="s">
        <v>874</v>
      </c>
    </row>
    <row r="43" spans="1:3" ht="99.75" customHeight="1">
      <c r="A43" s="191">
        <v>35</v>
      </c>
      <c r="B43" s="179" t="s">
        <v>131</v>
      </c>
      <c r="C43" s="194" t="s">
        <v>875</v>
      </c>
    </row>
    <row r="44" spans="1:3" ht="99.75" customHeight="1">
      <c r="A44" s="191">
        <v>36</v>
      </c>
      <c r="B44" s="179" t="s">
        <v>131</v>
      </c>
      <c r="C44" s="194" t="s">
        <v>876</v>
      </c>
    </row>
    <row r="45" spans="1:3" ht="99.75" customHeight="1">
      <c r="A45" s="191">
        <v>37</v>
      </c>
      <c r="B45" s="179" t="s">
        <v>131</v>
      </c>
      <c r="C45" s="194" t="s">
        <v>877</v>
      </c>
    </row>
    <row r="46" spans="1:3" ht="99.75" customHeight="1">
      <c r="A46" s="191">
        <v>38</v>
      </c>
      <c r="B46" s="179" t="s">
        <v>131</v>
      </c>
      <c r="C46" s="194" t="s">
        <v>878</v>
      </c>
    </row>
    <row r="47" spans="1:3" ht="99.75" customHeight="1">
      <c r="A47" s="191">
        <v>39</v>
      </c>
      <c r="B47" s="179" t="s">
        <v>131</v>
      </c>
      <c r="C47" s="194" t="s">
        <v>879</v>
      </c>
    </row>
    <row r="48" spans="1:3" ht="99.75" customHeight="1">
      <c r="A48" s="191">
        <v>40</v>
      </c>
      <c r="B48" s="179" t="s">
        <v>131</v>
      </c>
      <c r="C48" s="194" t="s">
        <v>880</v>
      </c>
    </row>
    <row r="49" spans="1:3" ht="99.75" customHeight="1">
      <c r="A49" s="191">
        <v>41</v>
      </c>
      <c r="B49" s="179" t="s">
        <v>131</v>
      </c>
      <c r="C49" s="194" t="s">
        <v>881</v>
      </c>
    </row>
    <row r="50" spans="1:3" ht="99.75" customHeight="1">
      <c r="A50" s="191">
        <v>42</v>
      </c>
      <c r="B50" s="179" t="s">
        <v>131</v>
      </c>
      <c r="C50" s="194" t="s">
        <v>882</v>
      </c>
    </row>
    <row r="51" spans="1:3" ht="99.75" customHeight="1">
      <c r="A51" s="191">
        <v>43</v>
      </c>
      <c r="B51" s="179" t="s">
        <v>131</v>
      </c>
      <c r="C51" s="194" t="s">
        <v>883</v>
      </c>
    </row>
    <row r="52" spans="1:3" ht="99.75" customHeight="1">
      <c r="A52" s="191">
        <v>44</v>
      </c>
      <c r="B52" s="179" t="s">
        <v>131</v>
      </c>
      <c r="C52" s="194" t="s">
        <v>884</v>
      </c>
    </row>
    <row r="53" spans="1:3" ht="99.75" customHeight="1">
      <c r="A53" s="191">
        <v>45</v>
      </c>
      <c r="B53" s="179" t="s">
        <v>131</v>
      </c>
      <c r="C53" s="194" t="s">
        <v>885</v>
      </c>
    </row>
    <row r="54" spans="1:3" ht="99.75" customHeight="1">
      <c r="A54" s="191">
        <v>46</v>
      </c>
      <c r="B54" s="179" t="s">
        <v>131</v>
      </c>
      <c r="C54" s="194" t="s">
        <v>886</v>
      </c>
    </row>
    <row r="55" spans="1:3" ht="99.75" customHeight="1">
      <c r="A55" s="191">
        <v>47</v>
      </c>
      <c r="B55" s="179" t="s">
        <v>131</v>
      </c>
      <c r="C55" s="194" t="s">
        <v>887</v>
      </c>
    </row>
    <row r="56" spans="1:3" ht="99.75" customHeight="1">
      <c r="A56" s="191">
        <v>48</v>
      </c>
      <c r="B56" s="179" t="s">
        <v>131</v>
      </c>
      <c r="C56" s="194" t="s">
        <v>888</v>
      </c>
    </row>
    <row r="57" spans="1:3" ht="99.75" customHeight="1">
      <c r="A57" s="191">
        <v>49</v>
      </c>
      <c r="B57" s="179" t="s">
        <v>131</v>
      </c>
      <c r="C57" s="194" t="s">
        <v>889</v>
      </c>
    </row>
    <row r="58" spans="1:3" ht="99.75" customHeight="1">
      <c r="A58" s="191">
        <v>50</v>
      </c>
      <c r="B58" s="179" t="s">
        <v>131</v>
      </c>
      <c r="C58" s="194" t="s">
        <v>890</v>
      </c>
    </row>
    <row r="59" spans="1:3" ht="99.75" customHeight="1">
      <c r="A59" s="191">
        <v>51</v>
      </c>
      <c r="B59" s="179" t="s">
        <v>131</v>
      </c>
      <c r="C59" s="194" t="s">
        <v>891</v>
      </c>
    </row>
    <row r="60" spans="1:3" ht="99.75" customHeight="1">
      <c r="A60" s="191">
        <v>52</v>
      </c>
      <c r="B60" s="179" t="s">
        <v>131</v>
      </c>
      <c r="C60" s="194" t="s">
        <v>892</v>
      </c>
    </row>
    <row r="61" spans="1:3" ht="99.75" customHeight="1">
      <c r="A61" s="191">
        <v>53</v>
      </c>
      <c r="B61" s="179" t="s">
        <v>131</v>
      </c>
      <c r="C61" s="194" t="s">
        <v>893</v>
      </c>
    </row>
    <row r="62" spans="1:3" ht="99.75" customHeight="1">
      <c r="A62" s="191">
        <v>54</v>
      </c>
      <c r="B62" s="179" t="s">
        <v>131</v>
      </c>
      <c r="C62" s="194" t="s">
        <v>894</v>
      </c>
    </row>
    <row r="63" spans="1:3" ht="99.75" customHeight="1">
      <c r="A63" s="191">
        <v>55</v>
      </c>
      <c r="B63" s="179" t="s">
        <v>131</v>
      </c>
      <c r="C63" s="194" t="s">
        <v>895</v>
      </c>
    </row>
    <row r="64" spans="1:3" ht="99.75" customHeight="1">
      <c r="A64" s="191">
        <v>56</v>
      </c>
      <c r="B64" s="179" t="s">
        <v>131</v>
      </c>
      <c r="C64" s="194" t="s">
        <v>896</v>
      </c>
    </row>
    <row r="65" spans="1:3" ht="99.75" customHeight="1">
      <c r="A65" s="191">
        <v>57</v>
      </c>
      <c r="B65" s="179" t="s">
        <v>131</v>
      </c>
      <c r="C65" s="194" t="s">
        <v>897</v>
      </c>
    </row>
    <row r="66" spans="1:3" ht="99.75" customHeight="1">
      <c r="A66" s="191">
        <v>58</v>
      </c>
      <c r="B66" s="179" t="s">
        <v>131</v>
      </c>
      <c r="C66" s="194" t="s">
        <v>898</v>
      </c>
    </row>
    <row r="67" spans="1:3" ht="99.75" customHeight="1">
      <c r="A67" s="191">
        <v>59</v>
      </c>
      <c r="B67" s="179" t="s">
        <v>131</v>
      </c>
      <c r="C67" s="194" t="s">
        <v>899</v>
      </c>
    </row>
    <row r="68" spans="1:3" ht="99.75" customHeight="1">
      <c r="A68" s="191">
        <v>60</v>
      </c>
      <c r="B68" s="179" t="s">
        <v>131</v>
      </c>
      <c r="C68" s="194" t="s">
        <v>900</v>
      </c>
    </row>
    <row r="69" spans="1:3" ht="99.75" customHeight="1">
      <c r="A69" s="191">
        <v>61</v>
      </c>
      <c r="B69" s="179" t="s">
        <v>131</v>
      </c>
      <c r="C69" s="194" t="s">
        <v>901</v>
      </c>
    </row>
    <row r="70" spans="1:3" ht="99.75" customHeight="1">
      <c r="A70" s="191">
        <v>62</v>
      </c>
      <c r="B70" s="179" t="s">
        <v>131</v>
      </c>
      <c r="C70" s="194" t="s">
        <v>902</v>
      </c>
    </row>
    <row r="71" spans="1:3" ht="99.75" customHeight="1">
      <c r="A71" s="191">
        <v>63</v>
      </c>
      <c r="B71" s="179" t="s">
        <v>131</v>
      </c>
      <c r="C71" s="194" t="s">
        <v>903</v>
      </c>
    </row>
    <row r="72" spans="1:3" ht="99.75" customHeight="1">
      <c r="A72" s="191">
        <v>64</v>
      </c>
      <c r="B72" s="179" t="s">
        <v>131</v>
      </c>
      <c r="C72" s="194" t="s">
        <v>904</v>
      </c>
    </row>
    <row r="73" spans="1:3" ht="99.75" customHeight="1">
      <c r="A73" s="191">
        <v>65</v>
      </c>
      <c r="B73" s="179" t="s">
        <v>131</v>
      </c>
      <c r="C73" s="194" t="s">
        <v>905</v>
      </c>
    </row>
    <row r="74" spans="1:3" ht="99.75" customHeight="1">
      <c r="A74" s="191">
        <v>66</v>
      </c>
      <c r="B74" s="179" t="s">
        <v>131</v>
      </c>
      <c r="C74" s="194" t="s">
        <v>906</v>
      </c>
    </row>
    <row r="75" spans="1:3" ht="99.75" customHeight="1">
      <c r="A75" s="191">
        <v>67</v>
      </c>
      <c r="B75" s="179" t="s">
        <v>131</v>
      </c>
      <c r="C75" s="194" t="s">
        <v>907</v>
      </c>
    </row>
    <row r="76" spans="1:3" ht="99.75" customHeight="1">
      <c r="A76" s="191">
        <v>68</v>
      </c>
      <c r="B76" s="179" t="s">
        <v>131</v>
      </c>
      <c r="C76" s="194" t="s">
        <v>908</v>
      </c>
    </row>
    <row r="77" spans="1:3" ht="99.75" customHeight="1">
      <c r="A77" s="191">
        <v>69</v>
      </c>
      <c r="B77" s="179" t="s">
        <v>131</v>
      </c>
      <c r="C77" s="194" t="s">
        <v>909</v>
      </c>
    </row>
    <row r="78" spans="1:3" ht="99.75" customHeight="1">
      <c r="A78" s="191">
        <v>70</v>
      </c>
      <c r="B78" s="179" t="s">
        <v>131</v>
      </c>
      <c r="C78" s="194" t="s">
        <v>910</v>
      </c>
    </row>
    <row r="79" spans="1:3" ht="99.75" customHeight="1">
      <c r="A79" s="191">
        <v>71</v>
      </c>
      <c r="B79" s="179" t="s">
        <v>131</v>
      </c>
      <c r="C79" s="194" t="s">
        <v>911</v>
      </c>
    </row>
    <row r="80" spans="1:3" ht="99.75" customHeight="1">
      <c r="A80" s="191">
        <v>72</v>
      </c>
      <c r="B80" s="179" t="s">
        <v>131</v>
      </c>
      <c r="C80" s="194" t="s">
        <v>912</v>
      </c>
    </row>
    <row r="81" spans="1:3" ht="99.75" customHeight="1">
      <c r="A81" s="191">
        <v>73</v>
      </c>
      <c r="B81" s="179" t="s">
        <v>131</v>
      </c>
      <c r="C81" s="194" t="s">
        <v>913</v>
      </c>
    </row>
    <row r="82" spans="1:3" ht="99.75" customHeight="1">
      <c r="A82" s="191">
        <v>74</v>
      </c>
      <c r="B82" s="179" t="s">
        <v>131</v>
      </c>
      <c r="C82" s="194" t="s">
        <v>914</v>
      </c>
    </row>
    <row r="83" spans="1:3" ht="99.75" customHeight="1">
      <c r="A83" s="191">
        <v>75</v>
      </c>
      <c r="B83" s="179" t="s">
        <v>131</v>
      </c>
      <c r="C83" s="194" t="s">
        <v>915</v>
      </c>
    </row>
    <row r="84" spans="1:3" ht="99.75" customHeight="1">
      <c r="A84" s="191">
        <v>76</v>
      </c>
      <c r="B84" s="179" t="s">
        <v>131</v>
      </c>
      <c r="C84" s="194" t="s">
        <v>1026</v>
      </c>
    </row>
    <row r="85" spans="1:3" ht="99.75" customHeight="1">
      <c r="A85" s="191">
        <v>77</v>
      </c>
      <c r="B85" s="179" t="s">
        <v>131</v>
      </c>
      <c r="C85" s="194" t="s">
        <v>1027</v>
      </c>
    </row>
    <row r="86" spans="1:3" ht="99.75" customHeight="1">
      <c r="A86" s="191">
        <v>78</v>
      </c>
      <c r="B86" s="179" t="s">
        <v>131</v>
      </c>
      <c r="C86" s="194" t="s">
        <v>1025</v>
      </c>
    </row>
    <row r="87" spans="1:3" ht="99.75" customHeight="1">
      <c r="A87" s="191">
        <v>79</v>
      </c>
      <c r="B87" s="179" t="s">
        <v>131</v>
      </c>
      <c r="C87" s="194" t="s">
        <v>1024</v>
      </c>
    </row>
    <row r="88" spans="1:3" ht="99.75" customHeight="1">
      <c r="A88" s="191">
        <v>80</v>
      </c>
      <c r="B88" s="179" t="s">
        <v>131</v>
      </c>
      <c r="C88" s="194" t="s">
        <v>1028</v>
      </c>
    </row>
    <row r="89" spans="1:3" ht="99.75" customHeight="1">
      <c r="A89" s="191">
        <v>81</v>
      </c>
      <c r="B89" s="179" t="s">
        <v>131</v>
      </c>
      <c r="C89" s="194" t="s">
        <v>1029</v>
      </c>
    </row>
    <row r="90" spans="1:3" ht="99.75" customHeight="1">
      <c r="A90" s="191">
        <v>82</v>
      </c>
      <c r="B90" s="179" t="s">
        <v>131</v>
      </c>
      <c r="C90" s="194" t="s">
        <v>1030</v>
      </c>
    </row>
    <row r="91" spans="1:3" ht="99.75" customHeight="1">
      <c r="A91" s="191">
        <v>83</v>
      </c>
      <c r="B91" s="179" t="s">
        <v>131</v>
      </c>
      <c r="C91" s="194" t="s">
        <v>1031</v>
      </c>
    </row>
    <row r="92" spans="1:3" ht="99.75" customHeight="1">
      <c r="A92" s="191">
        <v>84</v>
      </c>
      <c r="B92" s="179" t="s">
        <v>131</v>
      </c>
      <c r="C92" s="194" t="s">
        <v>1035</v>
      </c>
    </row>
    <row r="93" spans="1:3" ht="99.75" customHeight="1">
      <c r="A93" s="191">
        <v>85</v>
      </c>
      <c r="B93" s="179" t="s">
        <v>131</v>
      </c>
      <c r="C93" s="194" t="s">
        <v>916</v>
      </c>
    </row>
    <row r="94" spans="1:3" ht="99.75" customHeight="1">
      <c r="A94" s="191">
        <v>86</v>
      </c>
      <c r="B94" s="179" t="s">
        <v>131</v>
      </c>
      <c r="C94" s="194" t="s">
        <v>917</v>
      </c>
    </row>
    <row r="95" spans="1:3" ht="99.75" customHeight="1">
      <c r="A95" s="191">
        <v>87</v>
      </c>
      <c r="B95" s="179" t="s">
        <v>131</v>
      </c>
      <c r="C95" s="194" t="s">
        <v>1032</v>
      </c>
    </row>
    <row r="96" spans="1:3" ht="99.75" customHeight="1">
      <c r="A96" s="191">
        <v>88</v>
      </c>
      <c r="B96" s="179" t="s">
        <v>131</v>
      </c>
      <c r="C96" s="194" t="s">
        <v>1033</v>
      </c>
    </row>
    <row r="97" spans="1:3" ht="99.75" customHeight="1">
      <c r="A97" s="191">
        <v>89</v>
      </c>
      <c r="B97" s="179" t="s">
        <v>131</v>
      </c>
      <c r="C97" s="194" t="s">
        <v>1034</v>
      </c>
    </row>
  </sheetData>
  <mergeCells count="7">
    <mergeCell ref="B6:C6"/>
    <mergeCell ref="B7:C7"/>
    <mergeCell ref="A8:C8"/>
    <mergeCell ref="A1:C1"/>
    <mergeCell ref="A2:A4"/>
    <mergeCell ref="B2:B4"/>
    <mergeCell ref="C2:C4"/>
  </mergeCells>
  <printOptions horizontalCentered="1"/>
  <pageMargins left="0.23622047244094491" right="0.23622047244094491" top="0.35433070866141736" bottom="0.35433070866141736" header="0.31496062992125984" footer="0.31496062992125984"/>
  <pageSetup paperSize="9" scale="30" fitToHeight="0" orientation="portrait" r:id="rId1"/>
</worksheet>
</file>

<file path=xl/worksheets/sheet5.xml><?xml version="1.0" encoding="utf-8"?>
<worksheet xmlns="http://schemas.openxmlformats.org/spreadsheetml/2006/main" xmlns:r="http://schemas.openxmlformats.org/officeDocument/2006/relationships">
  <dimension ref="A1:C37"/>
  <sheetViews>
    <sheetView tabSelected="1" view="pageBreakPreview" zoomScale="40" zoomScaleNormal="40" zoomScaleSheetLayoutView="40" workbookViewId="0">
      <pane xSplit="3" ySplit="5" topLeftCell="D33" activePane="bottomRight" state="frozen"/>
      <selection activeCell="Q8" sqref="Q8"/>
      <selection pane="topRight" activeCell="Q8" sqref="Q8"/>
      <selection pane="bottomLeft" activeCell="Q8" sqref="Q8"/>
      <selection pane="bottomRight" activeCell="A16" sqref="A16:XFD16"/>
    </sheetView>
  </sheetViews>
  <sheetFormatPr defaultColWidth="9.140625" defaultRowHeight="20.25"/>
  <cols>
    <col min="1" max="1" width="12.42578125" style="193" customWidth="1"/>
    <col min="2" max="3" width="100.7109375" style="1" customWidth="1"/>
    <col min="4" max="16384" width="9.140625" style="1"/>
  </cols>
  <sheetData>
    <row r="1" spans="1:3" ht="63" customHeight="1">
      <c r="A1" s="207" t="s">
        <v>844</v>
      </c>
      <c r="B1" s="208"/>
      <c r="C1" s="208"/>
    </row>
    <row r="2" spans="1:3" s="172" customFormat="1" ht="47.25" customHeight="1">
      <c r="A2" s="209" t="s">
        <v>0</v>
      </c>
      <c r="B2" s="210" t="s">
        <v>620</v>
      </c>
      <c r="C2" s="210" t="s">
        <v>587</v>
      </c>
    </row>
    <row r="3" spans="1:3" s="172" customFormat="1" ht="59.25" customHeight="1">
      <c r="A3" s="209"/>
      <c r="B3" s="210"/>
      <c r="C3" s="210"/>
    </row>
    <row r="4" spans="1:3" s="172" customFormat="1" ht="135" customHeight="1">
      <c r="A4" s="209"/>
      <c r="B4" s="210"/>
      <c r="C4" s="210"/>
    </row>
    <row r="5" spans="1:3" s="2" customFormat="1" ht="51.75" customHeight="1">
      <c r="A5" s="188">
        <v>1</v>
      </c>
      <c r="B5" s="180">
        <v>2</v>
      </c>
      <c r="C5" s="180">
        <v>3</v>
      </c>
    </row>
    <row r="6" spans="1:3" s="5" customFormat="1" ht="45" customHeight="1">
      <c r="A6" s="189" t="s">
        <v>4</v>
      </c>
      <c r="B6" s="202" t="s">
        <v>511</v>
      </c>
      <c r="C6" s="202"/>
    </row>
    <row r="7" spans="1:3" s="5" customFormat="1" ht="45" customHeight="1">
      <c r="A7" s="190" t="s">
        <v>1</v>
      </c>
      <c r="B7" s="203" t="s">
        <v>524</v>
      </c>
      <c r="C7" s="203"/>
    </row>
    <row r="8" spans="1:3" s="177" customFormat="1" ht="60" customHeight="1">
      <c r="A8" s="212" t="s">
        <v>181</v>
      </c>
      <c r="B8" s="212"/>
      <c r="C8" s="212"/>
    </row>
    <row r="9" spans="1:3" s="178" customFormat="1" ht="125.25" customHeight="1">
      <c r="A9" s="187">
        <v>1</v>
      </c>
      <c r="B9" s="185" t="s">
        <v>922</v>
      </c>
      <c r="C9" s="179" t="s">
        <v>1070</v>
      </c>
    </row>
    <row r="10" spans="1:3" s="178" customFormat="1" ht="66" customHeight="1">
      <c r="A10" s="212" t="s">
        <v>68</v>
      </c>
      <c r="B10" s="212"/>
      <c r="C10" s="212"/>
    </row>
    <row r="11" spans="1:3" s="178" customFormat="1" ht="409.5">
      <c r="A11" s="187">
        <v>1</v>
      </c>
      <c r="B11" s="70" t="s">
        <v>436</v>
      </c>
      <c r="C11" s="70" t="s">
        <v>1052</v>
      </c>
    </row>
    <row r="12" spans="1:3" s="178" customFormat="1" ht="369.75" customHeight="1">
      <c r="A12" s="187">
        <v>2</v>
      </c>
      <c r="B12" s="186" t="s">
        <v>925</v>
      </c>
      <c r="C12" s="186" t="s">
        <v>1053</v>
      </c>
    </row>
    <row r="13" spans="1:3" s="4" customFormat="1" ht="45" customHeight="1">
      <c r="A13" s="189" t="s">
        <v>20</v>
      </c>
      <c r="B13" s="211" t="s">
        <v>561</v>
      </c>
      <c r="C13" s="211"/>
    </row>
    <row r="14" spans="1:3" s="4" customFormat="1" ht="51" customHeight="1">
      <c r="A14" s="190" t="s">
        <v>22</v>
      </c>
      <c r="B14" s="203" t="s">
        <v>562</v>
      </c>
      <c r="C14" s="203"/>
    </row>
    <row r="15" spans="1:3" ht="60" customHeight="1">
      <c r="A15" s="201" t="s">
        <v>184</v>
      </c>
      <c r="B15" s="201"/>
      <c r="C15" s="201"/>
    </row>
    <row r="16" spans="1:3" s="271" customFormat="1" ht="408.75" customHeight="1">
      <c r="A16" s="267">
        <v>1</v>
      </c>
      <c r="B16" s="270" t="s">
        <v>923</v>
      </c>
      <c r="C16" s="270" t="s">
        <v>1054</v>
      </c>
    </row>
    <row r="17" spans="1:3" s="4" customFormat="1" ht="47.25" customHeight="1">
      <c r="A17" s="190" t="s">
        <v>603</v>
      </c>
      <c r="B17" s="203" t="s">
        <v>530</v>
      </c>
      <c r="C17" s="203"/>
    </row>
    <row r="18" spans="1:3" ht="99.75" customHeight="1">
      <c r="A18" s="201" t="s">
        <v>186</v>
      </c>
      <c r="B18" s="201"/>
      <c r="C18" s="201"/>
    </row>
    <row r="19" spans="1:3" ht="409.5" customHeight="1">
      <c r="A19" s="191">
        <v>1</v>
      </c>
      <c r="B19" s="179" t="s">
        <v>926</v>
      </c>
      <c r="C19" s="179" t="s">
        <v>1055</v>
      </c>
    </row>
    <row r="20" spans="1:3" s="4" customFormat="1" ht="45" customHeight="1">
      <c r="A20" s="189" t="s">
        <v>25</v>
      </c>
      <c r="B20" s="211" t="s">
        <v>571</v>
      </c>
      <c r="C20" s="211"/>
    </row>
    <row r="21" spans="1:3" s="4" customFormat="1" ht="35.25" customHeight="1">
      <c r="A21" s="190" t="s">
        <v>26</v>
      </c>
      <c r="B21" s="203" t="s">
        <v>545</v>
      </c>
      <c r="C21" s="203"/>
    </row>
    <row r="22" spans="1:3" ht="77.25" customHeight="1">
      <c r="A22" s="201" t="s">
        <v>193</v>
      </c>
      <c r="B22" s="201"/>
      <c r="C22" s="201"/>
    </row>
    <row r="23" spans="1:3" ht="216.75" customHeight="1">
      <c r="A23" s="191">
        <v>1</v>
      </c>
      <c r="B23" s="179" t="s">
        <v>924</v>
      </c>
      <c r="C23" s="179" t="s">
        <v>1056</v>
      </c>
    </row>
    <row r="24" spans="1:3" s="4" customFormat="1" ht="41.25" customHeight="1">
      <c r="A24" s="190" t="s">
        <v>1057</v>
      </c>
      <c r="B24" s="203" t="s">
        <v>515</v>
      </c>
      <c r="C24" s="203"/>
    </row>
    <row r="25" spans="1:3" ht="45" customHeight="1">
      <c r="A25" s="201" t="s">
        <v>822</v>
      </c>
      <c r="B25" s="201"/>
      <c r="C25" s="201"/>
    </row>
    <row r="26" spans="1:3" ht="175.5" customHeight="1">
      <c r="A26" s="191">
        <v>1</v>
      </c>
      <c r="B26" s="179" t="s">
        <v>926</v>
      </c>
      <c r="C26" s="179" t="s">
        <v>845</v>
      </c>
    </row>
    <row r="37" ht="101.25" customHeight="1"/>
  </sheetData>
  <mergeCells count="18">
    <mergeCell ref="B17:C17"/>
    <mergeCell ref="A18:C18"/>
    <mergeCell ref="A1:C1"/>
    <mergeCell ref="A2:A4"/>
    <mergeCell ref="B2:B4"/>
    <mergeCell ref="C2:C4"/>
    <mergeCell ref="B6:C6"/>
    <mergeCell ref="B7:C7"/>
    <mergeCell ref="B14:C14"/>
    <mergeCell ref="A15:C15"/>
    <mergeCell ref="A8:C8"/>
    <mergeCell ref="A10:C10"/>
    <mergeCell ref="B13:C13"/>
    <mergeCell ref="A25:C25"/>
    <mergeCell ref="A22:C22"/>
    <mergeCell ref="B20:C20"/>
    <mergeCell ref="B21:C21"/>
    <mergeCell ref="B24:C24"/>
  </mergeCells>
  <printOptions horizontalCentered="1"/>
  <pageMargins left="0.23622047244094491" right="0.23622047244094491" top="0.74803149606299213" bottom="0.74803149606299213" header="0.31496062992125984" footer="0.31496062992125984"/>
  <pageSetup paperSize="9" scale="30" orientation="portrait" r:id="rId1"/>
</worksheet>
</file>

<file path=xl/worksheets/sheet6.xml><?xml version="1.0" encoding="utf-8"?>
<worksheet xmlns="http://schemas.openxmlformats.org/spreadsheetml/2006/main" xmlns:r="http://schemas.openxmlformats.org/officeDocument/2006/relationships">
  <dimension ref="A1:CM1588"/>
  <sheetViews>
    <sheetView topLeftCell="A43" zoomScale="40" zoomScaleNormal="40" workbookViewId="0">
      <selection activeCell="I48" sqref="I48:J48"/>
    </sheetView>
  </sheetViews>
  <sheetFormatPr defaultColWidth="9.140625" defaultRowHeight="20.25" outlineLevelRow="1"/>
  <cols>
    <col min="1" max="1" width="12.42578125" style="99" customWidth="1"/>
    <col min="2" max="2" width="53.85546875" style="7" customWidth="1"/>
    <col min="3" max="3" width="54" style="7" customWidth="1"/>
    <col min="4" max="4" width="29" style="7" customWidth="1"/>
    <col min="5" max="8" width="27.42578125" style="100" customWidth="1"/>
    <col min="9" max="10" width="27.42578125" style="101" customWidth="1"/>
    <col min="11" max="11" width="27.42578125" style="115" customWidth="1"/>
    <col min="12" max="13" width="27.42578125" style="100" customWidth="1"/>
    <col min="14" max="14" width="27.42578125" style="111" customWidth="1"/>
    <col min="15" max="15" width="27.42578125" style="100" customWidth="1"/>
    <col min="16" max="16" width="27.42578125" style="102" customWidth="1"/>
    <col min="17" max="17" width="27.42578125" style="100" customWidth="1"/>
    <col min="18" max="18" width="27.42578125" style="111" customWidth="1"/>
    <col min="19" max="20" width="27.42578125" style="100" customWidth="1"/>
    <col min="21" max="21" width="27.42578125" style="111" customWidth="1"/>
    <col min="22" max="22" width="27.42578125" style="135" customWidth="1"/>
    <col min="23" max="23" width="31" style="135" customWidth="1"/>
    <col min="24" max="24" width="76.42578125" style="100" customWidth="1"/>
    <col min="25" max="16384" width="9.140625" style="7"/>
  </cols>
  <sheetData>
    <row r="1" spans="1:24" ht="114" customHeight="1">
      <c r="A1" s="215" t="s">
        <v>815</v>
      </c>
      <c r="B1" s="216"/>
      <c r="C1" s="216"/>
      <c r="D1" s="216"/>
      <c r="E1" s="216"/>
      <c r="F1" s="216"/>
      <c r="G1" s="216"/>
      <c r="H1" s="216"/>
      <c r="I1" s="216"/>
      <c r="J1" s="216"/>
      <c r="K1" s="216"/>
      <c r="L1" s="216"/>
      <c r="M1" s="216"/>
      <c r="N1" s="216"/>
      <c r="O1" s="216"/>
      <c r="P1" s="216"/>
      <c r="Q1" s="216"/>
      <c r="R1" s="216"/>
      <c r="S1" s="216"/>
      <c r="T1" s="216"/>
      <c r="U1" s="216"/>
      <c r="V1" s="216"/>
      <c r="W1" s="216"/>
      <c r="X1" s="216"/>
    </row>
    <row r="2" spans="1:24" s="8" customFormat="1" ht="47.25" customHeight="1">
      <c r="A2" s="217" t="s">
        <v>0</v>
      </c>
      <c r="B2" s="218" t="s">
        <v>620</v>
      </c>
      <c r="C2" s="218" t="s">
        <v>587</v>
      </c>
      <c r="D2" s="218" t="s">
        <v>5</v>
      </c>
      <c r="E2" s="213" t="s">
        <v>586</v>
      </c>
      <c r="F2" s="213"/>
      <c r="G2" s="213"/>
      <c r="H2" s="213"/>
      <c r="I2" s="213" t="s">
        <v>591</v>
      </c>
      <c r="J2" s="213"/>
      <c r="K2" s="213"/>
      <c r="L2" s="213"/>
      <c r="M2" s="213"/>
      <c r="N2" s="213"/>
      <c r="O2" s="213"/>
      <c r="P2" s="213"/>
      <c r="Q2" s="213"/>
      <c r="R2" s="213"/>
      <c r="S2" s="213" t="s">
        <v>601</v>
      </c>
      <c r="T2" s="213"/>
      <c r="U2" s="213"/>
      <c r="V2" s="219" t="s">
        <v>743</v>
      </c>
      <c r="W2" s="219" t="s">
        <v>794</v>
      </c>
      <c r="X2" s="213" t="s">
        <v>2</v>
      </c>
    </row>
    <row r="3" spans="1:24" s="8" customFormat="1" ht="59.25" customHeight="1">
      <c r="A3" s="217"/>
      <c r="B3" s="218"/>
      <c r="C3" s="218"/>
      <c r="D3" s="218"/>
      <c r="E3" s="213" t="s">
        <v>3</v>
      </c>
      <c r="F3" s="213" t="s">
        <v>8</v>
      </c>
      <c r="G3" s="213"/>
      <c r="H3" s="213" t="s">
        <v>176</v>
      </c>
      <c r="I3" s="214" t="s">
        <v>592</v>
      </c>
      <c r="J3" s="214"/>
      <c r="K3" s="214"/>
      <c r="L3" s="213" t="s">
        <v>593</v>
      </c>
      <c r="M3" s="213"/>
      <c r="N3" s="213"/>
      <c r="O3" s="213" t="s">
        <v>594</v>
      </c>
      <c r="P3" s="213"/>
      <c r="Q3" s="213"/>
      <c r="R3" s="213"/>
      <c r="S3" s="213"/>
      <c r="T3" s="213"/>
      <c r="U3" s="213"/>
      <c r="V3" s="220"/>
      <c r="W3" s="220"/>
      <c r="X3" s="213"/>
    </row>
    <row r="4" spans="1:24" s="8" customFormat="1" ht="135" customHeight="1">
      <c r="A4" s="217"/>
      <c r="B4" s="218"/>
      <c r="C4" s="218"/>
      <c r="D4" s="218"/>
      <c r="E4" s="213"/>
      <c r="F4" s="159" t="s">
        <v>9</v>
      </c>
      <c r="G4" s="159" t="s">
        <v>10</v>
      </c>
      <c r="H4" s="213"/>
      <c r="I4" s="165" t="s">
        <v>539</v>
      </c>
      <c r="J4" s="165" t="s">
        <v>540</v>
      </c>
      <c r="K4" s="103" t="s">
        <v>541</v>
      </c>
      <c r="L4" s="159" t="s">
        <v>539</v>
      </c>
      <c r="M4" s="159" t="s">
        <v>540</v>
      </c>
      <c r="N4" s="103" t="s">
        <v>541</v>
      </c>
      <c r="O4" s="159" t="s">
        <v>596</v>
      </c>
      <c r="P4" s="9" t="s">
        <v>595</v>
      </c>
      <c r="Q4" s="159" t="s">
        <v>624</v>
      </c>
      <c r="R4" s="103" t="s">
        <v>625</v>
      </c>
      <c r="S4" s="159" t="s">
        <v>539</v>
      </c>
      <c r="T4" s="159" t="s">
        <v>596</v>
      </c>
      <c r="U4" s="103" t="s">
        <v>597</v>
      </c>
      <c r="V4" s="221"/>
      <c r="W4" s="221"/>
      <c r="X4" s="213"/>
    </row>
    <row r="5" spans="1:24" s="10" customFormat="1" ht="51.75" customHeight="1">
      <c r="A5" s="163">
        <v>1</v>
      </c>
      <c r="B5" s="165">
        <v>2</v>
      </c>
      <c r="C5" s="165">
        <v>3</v>
      </c>
      <c r="D5" s="165">
        <v>4</v>
      </c>
      <c r="E5" s="159" t="s">
        <v>626</v>
      </c>
      <c r="F5" s="165">
        <v>6</v>
      </c>
      <c r="G5" s="165">
        <v>7</v>
      </c>
      <c r="H5" s="165">
        <v>8</v>
      </c>
      <c r="I5" s="165">
        <v>9</v>
      </c>
      <c r="J5" s="165">
        <v>10</v>
      </c>
      <c r="K5" s="103" t="s">
        <v>589</v>
      </c>
      <c r="L5" s="165">
        <v>12</v>
      </c>
      <c r="M5" s="165">
        <v>13</v>
      </c>
      <c r="N5" s="103" t="s">
        <v>590</v>
      </c>
      <c r="O5" s="165">
        <v>15</v>
      </c>
      <c r="P5" s="163" t="s">
        <v>598</v>
      </c>
      <c r="Q5" s="159">
        <v>17</v>
      </c>
      <c r="R5" s="103" t="s">
        <v>599</v>
      </c>
      <c r="S5" s="165">
        <v>19</v>
      </c>
      <c r="T5" s="165">
        <v>20</v>
      </c>
      <c r="U5" s="103" t="s">
        <v>600</v>
      </c>
      <c r="V5" s="134"/>
      <c r="W5" s="134"/>
      <c r="X5" s="165">
        <v>22</v>
      </c>
    </row>
    <row r="6" spans="1:24" s="10" customFormat="1" ht="44.25" customHeight="1">
      <c r="A6" s="225" t="s">
        <v>507</v>
      </c>
      <c r="B6" s="225"/>
      <c r="C6" s="225"/>
      <c r="D6" s="11" t="s">
        <v>12</v>
      </c>
      <c r="E6" s="12">
        <f t="shared" ref="E6:E46" si="0">F6+G6+H6</f>
        <v>31582406.400724575</v>
      </c>
      <c r="F6" s="12">
        <f>F7+F47+F244+F258+F300+F329+F348+F452+F475+F480+F493+F507+F512</f>
        <v>23052473.775960635</v>
      </c>
      <c r="G6" s="12">
        <f>G7+G47+G244+G258+G300+G329+G348+G452+G475+G480+G493+G507+G512</f>
        <v>3788355.524763938</v>
      </c>
      <c r="H6" s="12">
        <f>H7+H47+H244+H258+H300+H329+H348+H452+H475+H480+H493+H507+H512</f>
        <v>4741577.1000000006</v>
      </c>
      <c r="I6" s="11">
        <f>I7+I47+I244+I258+I300+I329+I348+I452</f>
        <v>1312</v>
      </c>
      <c r="J6" s="11">
        <f>J7+J47+J244+J258+J300+J329+J348+J452</f>
        <v>1274</v>
      </c>
      <c r="K6" s="104">
        <f>J6/I6%</f>
        <v>97.103658536585371</v>
      </c>
      <c r="L6" s="12">
        <f>L7+L47+L244+L258+L300+L329+L348+L452</f>
        <v>22835068.341000006</v>
      </c>
      <c r="M6" s="12">
        <f>M7+M47+M244+M258+M300+M329+M348+M452</f>
        <v>22293726.525120001</v>
      </c>
      <c r="N6" s="104">
        <f>M6/L6%</f>
        <v>97.62934006679528</v>
      </c>
      <c r="O6" s="12">
        <f>O7+O47+O244+O258+O300+O329+O348+O452</f>
        <v>16460040.172929997</v>
      </c>
      <c r="P6" s="13">
        <f>O6/M6%</f>
        <v>73.832610059082072</v>
      </c>
      <c r="Q6" s="12">
        <f>Q7+Q47+Q244+Q258+Q300+Q329+Q348+Q452</f>
        <v>17027377.732329998</v>
      </c>
      <c r="R6" s="104">
        <f>Q6/O6%</f>
        <v>103.44675683315182</v>
      </c>
      <c r="S6" s="12">
        <f>S7+S244+S258+S329+S452+S475+S480+S493+S507+S512+S300+S47</f>
        <v>8747338.0521145705</v>
      </c>
      <c r="T6" s="12">
        <f>T7+T244+T258+T329+T452+T475+T480+T493+T507+T512+T300+T47</f>
        <v>5479870.7159345709</v>
      </c>
      <c r="U6" s="104">
        <f>T6/S6%</f>
        <v>62.6461522726891</v>
      </c>
      <c r="V6" s="134">
        <f>L6-M6</f>
        <v>541341.81588000432</v>
      </c>
      <c r="W6" s="134"/>
      <c r="X6" s="11"/>
    </row>
    <row r="7" spans="1:24" s="18" customFormat="1" ht="57.75" customHeight="1">
      <c r="A7" s="14" t="s">
        <v>4</v>
      </c>
      <c r="B7" s="226" t="s">
        <v>637</v>
      </c>
      <c r="C7" s="226"/>
      <c r="D7" s="15" t="s">
        <v>12</v>
      </c>
      <c r="E7" s="16">
        <f t="shared" si="0"/>
        <v>5833094.5900000008</v>
      </c>
      <c r="F7" s="16">
        <f>F9+F41</f>
        <v>4476062.3000000007</v>
      </c>
      <c r="G7" s="16">
        <f>G9+G41</f>
        <v>71269.789999999994</v>
      </c>
      <c r="H7" s="16">
        <f>H9+H41</f>
        <v>1285762.5</v>
      </c>
      <c r="I7" s="6">
        <f>I9+I41</f>
        <v>841</v>
      </c>
      <c r="J7" s="6">
        <f>J9+J41</f>
        <v>841</v>
      </c>
      <c r="K7" s="105">
        <f>J7/I7%</f>
        <v>100</v>
      </c>
      <c r="L7" s="16">
        <f>L9+L41</f>
        <v>114423.4</v>
      </c>
      <c r="M7" s="16">
        <f>M9+M41</f>
        <v>79987.899999999994</v>
      </c>
      <c r="N7" s="105">
        <f>M7/L7%</f>
        <v>69.905194217266754</v>
      </c>
      <c r="O7" s="16">
        <f>O9+O41</f>
        <v>62363.499999999993</v>
      </c>
      <c r="P7" s="17">
        <f>O7/M7%</f>
        <v>77.96616738281665</v>
      </c>
      <c r="Q7" s="16">
        <f>Q9+Q41</f>
        <v>48194.35</v>
      </c>
      <c r="R7" s="105">
        <f>Q7/O7%</f>
        <v>77.279738949866527</v>
      </c>
      <c r="S7" s="16">
        <f>S9+S41</f>
        <v>5718671.1899999995</v>
      </c>
      <c r="T7" s="16">
        <f>T9+T41</f>
        <v>3383049.8000000003</v>
      </c>
      <c r="U7" s="105">
        <f t="shared" ref="U7:U23" si="1">T7/S7%</f>
        <v>59.157970227695508</v>
      </c>
      <c r="V7" s="134">
        <f t="shared" ref="V7:V72" si="2">L7-M7</f>
        <v>34435.5</v>
      </c>
      <c r="W7" s="134"/>
      <c r="X7" s="16"/>
    </row>
    <row r="8" spans="1:24" s="18" customFormat="1" ht="57.75" customHeight="1">
      <c r="A8" s="14"/>
      <c r="B8" s="265" t="s">
        <v>525</v>
      </c>
      <c r="C8" s="265"/>
      <c r="D8" s="15"/>
      <c r="E8" s="16"/>
      <c r="F8" s="16"/>
      <c r="G8" s="16"/>
      <c r="H8" s="16"/>
      <c r="I8" s="167">
        <f>I9+I137+I245+I259+I301</f>
        <v>883</v>
      </c>
      <c r="J8" s="167">
        <f>J9+J137+J245+J259+J301</f>
        <v>883</v>
      </c>
      <c r="K8" s="105"/>
      <c r="L8" s="16"/>
      <c r="M8" s="16"/>
      <c r="N8" s="105"/>
      <c r="O8" s="16"/>
      <c r="P8" s="17"/>
      <c r="Q8" s="16"/>
      <c r="R8" s="105"/>
      <c r="S8" s="16"/>
      <c r="T8" s="16"/>
      <c r="U8" s="105"/>
      <c r="V8" s="134"/>
      <c r="W8" s="134"/>
      <c r="X8" s="16"/>
    </row>
    <row r="9" spans="1:24" s="18" customFormat="1" ht="40.5" customHeight="1">
      <c r="A9" s="19" t="s">
        <v>1</v>
      </c>
      <c r="B9" s="227" t="s">
        <v>525</v>
      </c>
      <c r="C9" s="227"/>
      <c r="D9" s="20" t="s">
        <v>12</v>
      </c>
      <c r="E9" s="21">
        <f t="shared" si="0"/>
        <v>5802818.79</v>
      </c>
      <c r="F9" s="21">
        <f>F10+F21+F25</f>
        <v>4451538.9000000004</v>
      </c>
      <c r="G9" s="21">
        <f>G10+G21+G25</f>
        <v>65517.39</v>
      </c>
      <c r="H9" s="21">
        <f>H10+H21+H25</f>
        <v>1285762.5</v>
      </c>
      <c r="I9" s="22">
        <f>I21+I25</f>
        <v>822</v>
      </c>
      <c r="J9" s="22">
        <f>J21+J25</f>
        <v>822</v>
      </c>
      <c r="K9" s="106">
        <f>J9/I9%</f>
        <v>99.999999999999986</v>
      </c>
      <c r="L9" s="21">
        <f>L21+L25</f>
        <v>105023.4</v>
      </c>
      <c r="M9" s="21">
        <f>M21+M25</f>
        <v>76748.39</v>
      </c>
      <c r="N9" s="106">
        <f>M9/L9%</f>
        <v>73.077418937113066</v>
      </c>
      <c r="O9" s="21">
        <f>O21+O25</f>
        <v>59395.899999999994</v>
      </c>
      <c r="P9" s="23">
        <f>O9/M9%</f>
        <v>77.390418222453917</v>
      </c>
      <c r="Q9" s="21">
        <f>Q21+Q25</f>
        <v>45226.75</v>
      </c>
      <c r="R9" s="106">
        <f>Q9/O9%</f>
        <v>76.144565533984675</v>
      </c>
      <c r="S9" s="21">
        <f>S10+S21+S25</f>
        <v>5697795.3899999997</v>
      </c>
      <c r="T9" s="21">
        <f>T10+T21+T25</f>
        <v>3362174.0000000005</v>
      </c>
      <c r="U9" s="106">
        <f t="shared" si="1"/>
        <v>59.008331641758041</v>
      </c>
      <c r="V9" s="134">
        <f t="shared" si="2"/>
        <v>28275.009999999995</v>
      </c>
      <c r="W9" s="134"/>
      <c r="X9" s="21"/>
    </row>
    <row r="10" spans="1:24" s="18" customFormat="1" ht="46.5" customHeight="1">
      <c r="A10" s="24" t="s">
        <v>11</v>
      </c>
      <c r="B10" s="223" t="s">
        <v>531</v>
      </c>
      <c r="C10" s="223"/>
      <c r="D10" s="25" t="s">
        <v>12</v>
      </c>
      <c r="E10" s="26">
        <f t="shared" si="0"/>
        <v>5320338.3000000007</v>
      </c>
      <c r="F10" s="26">
        <f>F11+F13+F15+F17+F19</f>
        <v>4141153.7</v>
      </c>
      <c r="G10" s="26">
        <f>G11+G13+G15+G17+G19</f>
        <v>0</v>
      </c>
      <c r="H10" s="26">
        <f>H11+H13+H15+H17+H19</f>
        <v>1179184.6000000001</v>
      </c>
      <c r="I10" s="27" t="s">
        <v>12</v>
      </c>
      <c r="J10" s="27" t="s">
        <v>12</v>
      </c>
      <c r="K10" s="108" t="s">
        <v>12</v>
      </c>
      <c r="L10" s="26" t="s">
        <v>12</v>
      </c>
      <c r="M10" s="26" t="s">
        <v>12</v>
      </c>
      <c r="N10" s="84" t="s">
        <v>12</v>
      </c>
      <c r="O10" s="26" t="s">
        <v>12</v>
      </c>
      <c r="P10" s="29" t="s">
        <v>12</v>
      </c>
      <c r="Q10" s="26" t="s">
        <v>12</v>
      </c>
      <c r="R10" s="84" t="s">
        <v>12</v>
      </c>
      <c r="S10" s="26">
        <f>S11+S13+S15+S17+S19</f>
        <v>5320338.3</v>
      </c>
      <c r="T10" s="26">
        <f>T11+T13+T15+T17+T19</f>
        <v>3124706.9000000004</v>
      </c>
      <c r="U10" s="84">
        <f t="shared" si="1"/>
        <v>58.731357365000648</v>
      </c>
      <c r="V10" s="134"/>
      <c r="W10" s="134"/>
      <c r="X10" s="26"/>
    </row>
    <row r="11" spans="1:24" s="18" customFormat="1" ht="57.75" customHeight="1" outlineLevel="1">
      <c r="A11" s="222" t="s">
        <v>318</v>
      </c>
      <c r="B11" s="222"/>
      <c r="C11" s="222"/>
      <c r="D11" s="30" t="s">
        <v>12</v>
      </c>
      <c r="E11" s="31">
        <f t="shared" si="0"/>
        <v>4141153.7</v>
      </c>
      <c r="F11" s="31">
        <f>F12</f>
        <v>4141153.7</v>
      </c>
      <c r="G11" s="31">
        <f t="shared" ref="G11:H11" si="3">G12</f>
        <v>0</v>
      </c>
      <c r="H11" s="31">
        <f t="shared" si="3"/>
        <v>0</v>
      </c>
      <c r="I11" s="32" t="s">
        <v>12</v>
      </c>
      <c r="J11" s="32" t="s">
        <v>12</v>
      </c>
      <c r="K11" s="55" t="s">
        <v>12</v>
      </c>
      <c r="L11" s="31" t="s">
        <v>12</v>
      </c>
      <c r="M11" s="31" t="s">
        <v>12</v>
      </c>
      <c r="N11" s="55" t="s">
        <v>12</v>
      </c>
      <c r="O11" s="31" t="s">
        <v>12</v>
      </c>
      <c r="P11" s="33" t="s">
        <v>12</v>
      </c>
      <c r="Q11" s="31" t="s">
        <v>12</v>
      </c>
      <c r="R11" s="55" t="s">
        <v>12</v>
      </c>
      <c r="S11" s="31">
        <f>S12</f>
        <v>4141153.7</v>
      </c>
      <c r="T11" s="31">
        <f>T12</f>
        <v>2273451.7000000002</v>
      </c>
      <c r="U11" s="55">
        <f t="shared" si="1"/>
        <v>54.89899348580083</v>
      </c>
      <c r="V11" s="134"/>
      <c r="W11" s="134"/>
      <c r="X11" s="34"/>
    </row>
    <row r="12" spans="1:24" s="18" customFormat="1" ht="185.25" customHeight="1" outlineLevel="1">
      <c r="A12" s="35">
        <v>1</v>
      </c>
      <c r="B12" s="161" t="s">
        <v>67</v>
      </c>
      <c r="C12" s="161" t="s">
        <v>420</v>
      </c>
      <c r="D12" s="161" t="s">
        <v>16</v>
      </c>
      <c r="E12" s="166">
        <f t="shared" si="0"/>
        <v>4141153.7</v>
      </c>
      <c r="F12" s="166">
        <v>4141153.7</v>
      </c>
      <c r="G12" s="166">
        <v>0</v>
      </c>
      <c r="H12" s="166">
        <v>0</v>
      </c>
      <c r="I12" s="157" t="s">
        <v>12</v>
      </c>
      <c r="J12" s="157" t="s">
        <v>12</v>
      </c>
      <c r="K12" s="166" t="s">
        <v>12</v>
      </c>
      <c r="L12" s="166" t="s">
        <v>12</v>
      </c>
      <c r="M12" s="166" t="s">
        <v>12</v>
      </c>
      <c r="N12" s="166" t="s">
        <v>12</v>
      </c>
      <c r="O12" s="166" t="s">
        <v>12</v>
      </c>
      <c r="P12" s="36" t="s">
        <v>12</v>
      </c>
      <c r="Q12" s="166" t="s">
        <v>12</v>
      </c>
      <c r="R12" s="166" t="s">
        <v>12</v>
      </c>
      <c r="S12" s="166">
        <v>4141153.7</v>
      </c>
      <c r="T12" s="166">
        <v>2273451.7000000002</v>
      </c>
      <c r="U12" s="166">
        <f t="shared" si="1"/>
        <v>54.89899348580083</v>
      </c>
      <c r="V12" s="134"/>
      <c r="W12" s="134"/>
      <c r="X12" s="166" t="s">
        <v>701</v>
      </c>
    </row>
    <row r="13" spans="1:24" s="18" customFormat="1" ht="57.75" customHeight="1" outlineLevel="1">
      <c r="A13" s="222" t="s">
        <v>396</v>
      </c>
      <c r="B13" s="222"/>
      <c r="C13" s="222"/>
      <c r="D13" s="30" t="s">
        <v>12</v>
      </c>
      <c r="E13" s="31">
        <f t="shared" si="0"/>
        <v>1009247.8</v>
      </c>
      <c r="F13" s="31">
        <f t="shared" ref="F13:H19" si="4">F14</f>
        <v>0</v>
      </c>
      <c r="G13" s="31">
        <f t="shared" si="4"/>
        <v>0</v>
      </c>
      <c r="H13" s="31">
        <f t="shared" si="4"/>
        <v>1009247.8</v>
      </c>
      <c r="I13" s="32" t="s">
        <v>12</v>
      </c>
      <c r="J13" s="32" t="s">
        <v>12</v>
      </c>
      <c r="K13" s="55" t="s">
        <v>12</v>
      </c>
      <c r="L13" s="31" t="s">
        <v>12</v>
      </c>
      <c r="M13" s="31" t="s">
        <v>12</v>
      </c>
      <c r="N13" s="55" t="s">
        <v>12</v>
      </c>
      <c r="O13" s="31" t="s">
        <v>12</v>
      </c>
      <c r="P13" s="33" t="s">
        <v>12</v>
      </c>
      <c r="Q13" s="31" t="s">
        <v>12</v>
      </c>
      <c r="R13" s="55" t="s">
        <v>12</v>
      </c>
      <c r="S13" s="31">
        <f>S14</f>
        <v>1009247.8</v>
      </c>
      <c r="T13" s="31">
        <f>T14</f>
        <v>736484</v>
      </c>
      <c r="U13" s="55">
        <f t="shared" si="1"/>
        <v>72.973555156622581</v>
      </c>
      <c r="V13" s="134"/>
      <c r="W13" s="134"/>
      <c r="X13" s="34"/>
    </row>
    <row r="14" spans="1:24" s="18" customFormat="1" ht="97.5" customHeight="1" outlineLevel="1">
      <c r="A14" s="35">
        <v>1</v>
      </c>
      <c r="B14" s="161" t="s">
        <v>396</v>
      </c>
      <c r="C14" s="161" t="s">
        <v>420</v>
      </c>
      <c r="D14" s="161" t="s">
        <v>16</v>
      </c>
      <c r="E14" s="166">
        <v>1009247.8</v>
      </c>
      <c r="F14" s="166">
        <v>0</v>
      </c>
      <c r="G14" s="166">
        <v>0</v>
      </c>
      <c r="H14" s="166">
        <v>1009247.8</v>
      </c>
      <c r="I14" s="157" t="s">
        <v>12</v>
      </c>
      <c r="J14" s="157" t="s">
        <v>12</v>
      </c>
      <c r="K14" s="166" t="s">
        <v>12</v>
      </c>
      <c r="L14" s="166" t="s">
        <v>12</v>
      </c>
      <c r="M14" s="166" t="s">
        <v>12</v>
      </c>
      <c r="N14" s="166" t="s">
        <v>12</v>
      </c>
      <c r="O14" s="166" t="s">
        <v>12</v>
      </c>
      <c r="P14" s="36" t="s">
        <v>12</v>
      </c>
      <c r="Q14" s="166" t="s">
        <v>12</v>
      </c>
      <c r="R14" s="166" t="s">
        <v>12</v>
      </c>
      <c r="S14" s="166">
        <v>1009247.8</v>
      </c>
      <c r="T14" s="166">
        <v>736484</v>
      </c>
      <c r="U14" s="166">
        <f t="shared" si="1"/>
        <v>72.973555156622581</v>
      </c>
      <c r="V14" s="134"/>
      <c r="W14" s="134"/>
      <c r="X14" s="166" t="s">
        <v>702</v>
      </c>
    </row>
    <row r="15" spans="1:24" s="18" customFormat="1" ht="105" customHeight="1" outlineLevel="1">
      <c r="A15" s="222" t="s">
        <v>397</v>
      </c>
      <c r="B15" s="222"/>
      <c r="C15" s="222"/>
      <c r="D15" s="30" t="s">
        <v>12</v>
      </c>
      <c r="E15" s="31">
        <f t="shared" si="0"/>
        <v>164726.6</v>
      </c>
      <c r="F15" s="31">
        <f t="shared" si="4"/>
        <v>0</v>
      </c>
      <c r="G15" s="31">
        <f t="shared" si="4"/>
        <v>0</v>
      </c>
      <c r="H15" s="31">
        <f t="shared" si="4"/>
        <v>164726.6</v>
      </c>
      <c r="I15" s="32" t="s">
        <v>12</v>
      </c>
      <c r="J15" s="32" t="s">
        <v>12</v>
      </c>
      <c r="K15" s="55" t="s">
        <v>12</v>
      </c>
      <c r="L15" s="31" t="s">
        <v>12</v>
      </c>
      <c r="M15" s="31" t="s">
        <v>12</v>
      </c>
      <c r="N15" s="55" t="s">
        <v>12</v>
      </c>
      <c r="O15" s="31" t="s">
        <v>12</v>
      </c>
      <c r="P15" s="33" t="s">
        <v>12</v>
      </c>
      <c r="Q15" s="31" t="s">
        <v>12</v>
      </c>
      <c r="R15" s="55" t="s">
        <v>12</v>
      </c>
      <c r="S15" s="31">
        <f>S16</f>
        <v>164726.6</v>
      </c>
      <c r="T15" s="31">
        <f>T16</f>
        <v>113400</v>
      </c>
      <c r="U15" s="55">
        <f t="shared" si="1"/>
        <v>68.841340742782279</v>
      </c>
      <c r="V15" s="134"/>
      <c r="W15" s="134"/>
      <c r="X15" s="34"/>
    </row>
    <row r="16" spans="1:24" s="18" customFormat="1" ht="158.25" customHeight="1" outlineLevel="1">
      <c r="A16" s="35">
        <v>1</v>
      </c>
      <c r="B16" s="161" t="s">
        <v>397</v>
      </c>
      <c r="C16" s="161" t="s">
        <v>420</v>
      </c>
      <c r="D16" s="161" t="s">
        <v>16</v>
      </c>
      <c r="E16" s="166">
        <f t="shared" si="0"/>
        <v>164726.6</v>
      </c>
      <c r="F16" s="166">
        <v>0</v>
      </c>
      <c r="G16" s="166">
        <v>0</v>
      </c>
      <c r="H16" s="166">
        <v>164726.6</v>
      </c>
      <c r="I16" s="157" t="s">
        <v>12</v>
      </c>
      <c r="J16" s="157" t="s">
        <v>12</v>
      </c>
      <c r="K16" s="166" t="s">
        <v>12</v>
      </c>
      <c r="L16" s="166" t="s">
        <v>12</v>
      </c>
      <c r="M16" s="166" t="s">
        <v>12</v>
      </c>
      <c r="N16" s="166" t="s">
        <v>12</v>
      </c>
      <c r="O16" s="166" t="s">
        <v>12</v>
      </c>
      <c r="P16" s="36" t="s">
        <v>12</v>
      </c>
      <c r="Q16" s="166" t="s">
        <v>12</v>
      </c>
      <c r="R16" s="166" t="s">
        <v>12</v>
      </c>
      <c r="S16" s="166">
        <v>164726.6</v>
      </c>
      <c r="T16" s="166">
        <v>113400</v>
      </c>
      <c r="U16" s="166">
        <f t="shared" si="1"/>
        <v>68.841340742782279</v>
      </c>
      <c r="V16" s="134"/>
      <c r="W16" s="134"/>
      <c r="X16" s="166" t="s">
        <v>702</v>
      </c>
    </row>
    <row r="17" spans="1:24" s="18" customFormat="1" ht="57.75" customHeight="1" outlineLevel="1">
      <c r="A17" s="222" t="s">
        <v>398</v>
      </c>
      <c r="B17" s="222"/>
      <c r="C17" s="222"/>
      <c r="D17" s="30" t="s">
        <v>12</v>
      </c>
      <c r="E17" s="31">
        <f t="shared" si="0"/>
        <v>1505.2</v>
      </c>
      <c r="F17" s="31">
        <f t="shared" si="4"/>
        <v>0</v>
      </c>
      <c r="G17" s="31">
        <f t="shared" si="4"/>
        <v>0</v>
      </c>
      <c r="H17" s="31">
        <f t="shared" si="4"/>
        <v>1505.2</v>
      </c>
      <c r="I17" s="32" t="s">
        <v>12</v>
      </c>
      <c r="J17" s="32" t="s">
        <v>12</v>
      </c>
      <c r="K17" s="55" t="s">
        <v>12</v>
      </c>
      <c r="L17" s="31" t="s">
        <v>12</v>
      </c>
      <c r="M17" s="31" t="s">
        <v>12</v>
      </c>
      <c r="N17" s="55" t="s">
        <v>12</v>
      </c>
      <c r="O17" s="31" t="s">
        <v>12</v>
      </c>
      <c r="P17" s="33" t="s">
        <v>12</v>
      </c>
      <c r="Q17" s="31" t="s">
        <v>12</v>
      </c>
      <c r="R17" s="55" t="s">
        <v>12</v>
      </c>
      <c r="S17" s="31">
        <f>S18</f>
        <v>1505.2</v>
      </c>
      <c r="T17" s="31">
        <f>T18</f>
        <v>191.2</v>
      </c>
      <c r="U17" s="55">
        <f t="shared" si="1"/>
        <v>12.702630879617326</v>
      </c>
      <c r="V17" s="134"/>
      <c r="W17" s="134"/>
      <c r="X17" s="34"/>
    </row>
    <row r="18" spans="1:24" s="18" customFormat="1" ht="75.75" customHeight="1" outlineLevel="1">
      <c r="A18" s="35">
        <v>1</v>
      </c>
      <c r="B18" s="161" t="s">
        <v>398</v>
      </c>
      <c r="C18" s="161" t="s">
        <v>420</v>
      </c>
      <c r="D18" s="161" t="s">
        <v>16</v>
      </c>
      <c r="E18" s="166">
        <f t="shared" si="0"/>
        <v>1505.2</v>
      </c>
      <c r="F18" s="166">
        <v>0</v>
      </c>
      <c r="G18" s="166">
        <v>0</v>
      </c>
      <c r="H18" s="166">
        <v>1505.2</v>
      </c>
      <c r="I18" s="157" t="s">
        <v>12</v>
      </c>
      <c r="J18" s="157" t="s">
        <v>12</v>
      </c>
      <c r="K18" s="158" t="s">
        <v>12</v>
      </c>
      <c r="L18" s="166" t="s">
        <v>12</v>
      </c>
      <c r="M18" s="166" t="s">
        <v>12</v>
      </c>
      <c r="N18" s="158" t="s">
        <v>12</v>
      </c>
      <c r="O18" s="166" t="s">
        <v>12</v>
      </c>
      <c r="P18" s="36" t="s">
        <v>12</v>
      </c>
      <c r="Q18" s="166" t="s">
        <v>12</v>
      </c>
      <c r="R18" s="158" t="s">
        <v>12</v>
      </c>
      <c r="S18" s="166">
        <v>1505.2</v>
      </c>
      <c r="T18" s="166">
        <v>191.2</v>
      </c>
      <c r="U18" s="158">
        <f t="shared" si="1"/>
        <v>12.702630879617326</v>
      </c>
      <c r="V18" s="134"/>
      <c r="W18" s="134"/>
      <c r="X18" s="166" t="s">
        <v>702</v>
      </c>
    </row>
    <row r="19" spans="1:24" s="18" customFormat="1" ht="108.75" customHeight="1" outlineLevel="1">
      <c r="A19" s="222" t="s">
        <v>399</v>
      </c>
      <c r="B19" s="222"/>
      <c r="C19" s="222"/>
      <c r="D19" s="30" t="s">
        <v>12</v>
      </c>
      <c r="E19" s="31">
        <f t="shared" si="0"/>
        <v>3705</v>
      </c>
      <c r="F19" s="31">
        <f t="shared" si="4"/>
        <v>0</v>
      </c>
      <c r="G19" s="31">
        <f t="shared" si="4"/>
        <v>0</v>
      </c>
      <c r="H19" s="31">
        <f t="shared" si="4"/>
        <v>3705</v>
      </c>
      <c r="I19" s="32" t="s">
        <v>12</v>
      </c>
      <c r="J19" s="32" t="s">
        <v>12</v>
      </c>
      <c r="K19" s="55" t="s">
        <v>12</v>
      </c>
      <c r="L19" s="31" t="s">
        <v>12</v>
      </c>
      <c r="M19" s="31" t="s">
        <v>12</v>
      </c>
      <c r="N19" s="55" t="s">
        <v>12</v>
      </c>
      <c r="O19" s="31" t="s">
        <v>12</v>
      </c>
      <c r="P19" s="33" t="s">
        <v>12</v>
      </c>
      <c r="Q19" s="31" t="s">
        <v>12</v>
      </c>
      <c r="R19" s="55" t="s">
        <v>12</v>
      </c>
      <c r="S19" s="31">
        <f>S20</f>
        <v>3705</v>
      </c>
      <c r="T19" s="31">
        <f>T20</f>
        <v>1180</v>
      </c>
      <c r="U19" s="55">
        <f t="shared" si="1"/>
        <v>31.848852901484484</v>
      </c>
      <c r="V19" s="134"/>
      <c r="W19" s="134"/>
      <c r="X19" s="34"/>
    </row>
    <row r="20" spans="1:24" s="18" customFormat="1" ht="141.75" customHeight="1" outlineLevel="1">
      <c r="A20" s="35">
        <v>1</v>
      </c>
      <c r="B20" s="161" t="s">
        <v>399</v>
      </c>
      <c r="C20" s="161" t="s">
        <v>420</v>
      </c>
      <c r="D20" s="161" t="s">
        <v>16</v>
      </c>
      <c r="E20" s="166">
        <f t="shared" si="0"/>
        <v>3705</v>
      </c>
      <c r="F20" s="166">
        <v>0</v>
      </c>
      <c r="G20" s="166">
        <v>0</v>
      </c>
      <c r="H20" s="166">
        <v>3705</v>
      </c>
      <c r="I20" s="157" t="s">
        <v>12</v>
      </c>
      <c r="J20" s="157" t="s">
        <v>12</v>
      </c>
      <c r="K20" s="166" t="s">
        <v>12</v>
      </c>
      <c r="L20" s="166" t="s">
        <v>12</v>
      </c>
      <c r="M20" s="166" t="s">
        <v>12</v>
      </c>
      <c r="N20" s="166" t="s">
        <v>12</v>
      </c>
      <c r="O20" s="166" t="s">
        <v>12</v>
      </c>
      <c r="P20" s="36" t="s">
        <v>12</v>
      </c>
      <c r="Q20" s="166" t="s">
        <v>12</v>
      </c>
      <c r="R20" s="166" t="s">
        <v>12</v>
      </c>
      <c r="S20" s="166">
        <v>3705</v>
      </c>
      <c r="T20" s="166">
        <v>1180</v>
      </c>
      <c r="U20" s="166">
        <f t="shared" si="1"/>
        <v>31.848852901484484</v>
      </c>
      <c r="V20" s="134"/>
      <c r="W20" s="134"/>
      <c r="X20" s="166" t="s">
        <v>702</v>
      </c>
    </row>
    <row r="21" spans="1:24" s="18" customFormat="1" ht="57.75" customHeight="1">
      <c r="A21" s="24" t="s">
        <v>69</v>
      </c>
      <c r="B21" s="223" t="s">
        <v>532</v>
      </c>
      <c r="C21" s="223"/>
      <c r="D21" s="25" t="s">
        <v>12</v>
      </c>
      <c r="E21" s="26">
        <f t="shared" si="0"/>
        <v>86979.7</v>
      </c>
      <c r="F21" s="26">
        <f>F22</f>
        <v>70453.5</v>
      </c>
      <c r="G21" s="26">
        <f>G22</f>
        <v>16526.2</v>
      </c>
      <c r="H21" s="26">
        <f>H22</f>
        <v>0</v>
      </c>
      <c r="I21" s="37">
        <f>I22</f>
        <v>197</v>
      </c>
      <c r="J21" s="37">
        <f>J22</f>
        <v>197</v>
      </c>
      <c r="K21" s="84">
        <f>J21/I21%</f>
        <v>100</v>
      </c>
      <c r="L21" s="26">
        <f>L22</f>
        <v>60000</v>
      </c>
      <c r="M21" s="26">
        <f>M22</f>
        <v>45899.1</v>
      </c>
      <c r="N21" s="84">
        <f>M21/L21%</f>
        <v>76.498499999999993</v>
      </c>
      <c r="O21" s="26">
        <f>O22</f>
        <v>30332</v>
      </c>
      <c r="P21" s="29">
        <f>O21/M21%</f>
        <v>66.084084437385485</v>
      </c>
      <c r="Q21" s="26">
        <f>Q22</f>
        <v>22791</v>
      </c>
      <c r="R21" s="84">
        <f>Q21/O21%</f>
        <v>75.13846762495055</v>
      </c>
      <c r="S21" s="26">
        <f>S22</f>
        <v>26979.7</v>
      </c>
      <c r="T21" s="26">
        <f>T22</f>
        <v>9201</v>
      </c>
      <c r="U21" s="84">
        <f t="shared" si="1"/>
        <v>34.103418496128569</v>
      </c>
      <c r="V21" s="134">
        <f t="shared" si="2"/>
        <v>14100.900000000001</v>
      </c>
      <c r="W21" s="134"/>
      <c r="X21" s="26"/>
    </row>
    <row r="22" spans="1:24" s="18" customFormat="1" ht="90" customHeight="1" outlineLevel="1">
      <c r="A22" s="222" t="s">
        <v>177</v>
      </c>
      <c r="B22" s="222"/>
      <c r="C22" s="222"/>
      <c r="D22" s="30" t="s">
        <v>12</v>
      </c>
      <c r="E22" s="31">
        <f>F22+G22+H22</f>
        <v>86979.7</v>
      </c>
      <c r="F22" s="31">
        <f>F23+F24</f>
        <v>70453.5</v>
      </c>
      <c r="G22" s="31">
        <f>G23+G24</f>
        <v>16526.2</v>
      </c>
      <c r="H22" s="31">
        <f>H23+H24</f>
        <v>0</v>
      </c>
      <c r="I22" s="32">
        <f>I24</f>
        <v>197</v>
      </c>
      <c r="J22" s="32">
        <f>J24</f>
        <v>197</v>
      </c>
      <c r="K22" s="55">
        <f>J22/I22%</f>
        <v>100</v>
      </c>
      <c r="L22" s="31">
        <f>L24</f>
        <v>60000</v>
      </c>
      <c r="M22" s="31">
        <f>M24</f>
        <v>45899.1</v>
      </c>
      <c r="N22" s="55">
        <f>M22/L22%</f>
        <v>76.498499999999993</v>
      </c>
      <c r="O22" s="31">
        <f>O24</f>
        <v>30332</v>
      </c>
      <c r="P22" s="38">
        <f>O22/M22%</f>
        <v>66.084084437385485</v>
      </c>
      <c r="Q22" s="31">
        <f>Q24</f>
        <v>22791</v>
      </c>
      <c r="R22" s="55">
        <f>Q22/O22%</f>
        <v>75.13846762495055</v>
      </c>
      <c r="S22" s="31">
        <f>S23</f>
        <v>26979.7</v>
      </c>
      <c r="T22" s="31">
        <f>T23</f>
        <v>9201</v>
      </c>
      <c r="U22" s="55">
        <f t="shared" si="1"/>
        <v>34.103418496128569</v>
      </c>
      <c r="V22" s="134">
        <f t="shared" si="2"/>
        <v>14100.900000000001</v>
      </c>
      <c r="W22" s="134"/>
      <c r="X22" s="34"/>
    </row>
    <row r="23" spans="1:24" s="18" customFormat="1" ht="189.75" customHeight="1" outlineLevel="1">
      <c r="A23" s="35">
        <v>1</v>
      </c>
      <c r="B23" s="224" t="s">
        <v>46</v>
      </c>
      <c r="C23" s="224" t="s">
        <v>420</v>
      </c>
      <c r="D23" s="161" t="s">
        <v>19</v>
      </c>
      <c r="E23" s="166">
        <f t="shared" ref="E23:E24" si="5">F23+G23+H23</f>
        <v>26979.7</v>
      </c>
      <c r="F23" s="166">
        <v>21853.5</v>
      </c>
      <c r="G23" s="166">
        <v>5126.2</v>
      </c>
      <c r="H23" s="166">
        <v>0</v>
      </c>
      <c r="I23" s="157" t="s">
        <v>12</v>
      </c>
      <c r="J23" s="157" t="s">
        <v>12</v>
      </c>
      <c r="K23" s="158" t="s">
        <v>12</v>
      </c>
      <c r="L23" s="162" t="s">
        <v>12</v>
      </c>
      <c r="M23" s="166" t="s">
        <v>12</v>
      </c>
      <c r="N23" s="158" t="s">
        <v>12</v>
      </c>
      <c r="O23" s="166" t="s">
        <v>12</v>
      </c>
      <c r="P23" s="36" t="s">
        <v>12</v>
      </c>
      <c r="Q23" s="166" t="s">
        <v>12</v>
      </c>
      <c r="R23" s="158" t="s">
        <v>12</v>
      </c>
      <c r="S23" s="166">
        <v>26979.7</v>
      </c>
      <c r="T23" s="166">
        <v>9201</v>
      </c>
      <c r="U23" s="112">
        <f t="shared" si="1"/>
        <v>34.103418496128569</v>
      </c>
      <c r="V23" s="134"/>
      <c r="W23" s="134"/>
      <c r="X23" s="228" t="s">
        <v>728</v>
      </c>
    </row>
    <row r="24" spans="1:24" s="18" customFormat="1" ht="268.5" customHeight="1" outlineLevel="1">
      <c r="A24" s="35">
        <v>2</v>
      </c>
      <c r="B24" s="224"/>
      <c r="C24" s="224"/>
      <c r="D24" s="160" t="s">
        <v>13</v>
      </c>
      <c r="E24" s="166">
        <f t="shared" si="5"/>
        <v>60000</v>
      </c>
      <c r="F24" s="166">
        <v>48600</v>
      </c>
      <c r="G24" s="166">
        <v>11400</v>
      </c>
      <c r="H24" s="166">
        <v>0</v>
      </c>
      <c r="I24" s="40">
        <v>197</v>
      </c>
      <c r="J24" s="40">
        <v>197</v>
      </c>
      <c r="K24" s="166">
        <f>J24/I24%</f>
        <v>100</v>
      </c>
      <c r="L24" s="166">
        <v>60000</v>
      </c>
      <c r="M24" s="41">
        <v>45899.1</v>
      </c>
      <c r="N24" s="41">
        <f>M24/L24*100</f>
        <v>76.498500000000007</v>
      </c>
      <c r="O24" s="166">
        <v>30332</v>
      </c>
      <c r="P24" s="36">
        <f>O24/M24%</f>
        <v>66.084084437385485</v>
      </c>
      <c r="Q24" s="41">
        <v>22791</v>
      </c>
      <c r="R24" s="166">
        <f>Q24/O24%</f>
        <v>75.13846762495055</v>
      </c>
      <c r="S24" s="166" t="s">
        <v>12</v>
      </c>
      <c r="T24" s="166" t="s">
        <v>12</v>
      </c>
      <c r="U24" s="120" t="s">
        <v>12</v>
      </c>
      <c r="V24" s="134">
        <f t="shared" si="2"/>
        <v>14100.900000000001</v>
      </c>
      <c r="W24" s="134"/>
      <c r="X24" s="228"/>
    </row>
    <row r="25" spans="1:24" s="18" customFormat="1" ht="36.75" customHeight="1">
      <c r="A25" s="24" t="s">
        <v>94</v>
      </c>
      <c r="B25" s="223" t="s">
        <v>512</v>
      </c>
      <c r="C25" s="223"/>
      <c r="D25" s="25" t="s">
        <v>12</v>
      </c>
      <c r="E25" s="26">
        <f>F25+G25+H25</f>
        <v>395500.79000000004</v>
      </c>
      <c r="F25" s="26">
        <f>F26+F32+F35+F37+F39</f>
        <v>239931.7</v>
      </c>
      <c r="G25" s="26">
        <f>G26+G32+G35+G37+G39</f>
        <v>48991.189999999995</v>
      </c>
      <c r="H25" s="26">
        <f>H26+H32+H35+H37+H39</f>
        <v>106577.9</v>
      </c>
      <c r="I25" s="37">
        <f>I26+I32</f>
        <v>625</v>
      </c>
      <c r="J25" s="37">
        <f>J26+J32</f>
        <v>625</v>
      </c>
      <c r="K25" s="84">
        <f>J25/I25%</f>
        <v>100</v>
      </c>
      <c r="L25" s="26">
        <f>L26+L32</f>
        <v>45023.4</v>
      </c>
      <c r="M25" s="26">
        <f>M26+M32</f>
        <v>30849.29</v>
      </c>
      <c r="N25" s="84">
        <f>M25/L25%</f>
        <v>68.518348236694692</v>
      </c>
      <c r="O25" s="26">
        <f>O26+O32</f>
        <v>29063.899999999998</v>
      </c>
      <c r="P25" s="29">
        <f>O25/M25%</f>
        <v>94.212541034169661</v>
      </c>
      <c r="Q25" s="26">
        <f>Q26+Q32</f>
        <v>22435.75</v>
      </c>
      <c r="R25" s="84">
        <f>Q25/O25%</f>
        <v>77.194560950182193</v>
      </c>
      <c r="S25" s="26">
        <f>S26+S32+S35+S37+S39</f>
        <v>350477.39</v>
      </c>
      <c r="T25" s="26">
        <f>T26+T32+T35+T37+T39</f>
        <v>228266.1</v>
      </c>
      <c r="U25" s="84">
        <f>T25/S25%</f>
        <v>65.130050186689644</v>
      </c>
      <c r="V25" s="134">
        <f t="shared" si="2"/>
        <v>14174.11</v>
      </c>
      <c r="W25" s="134"/>
      <c r="X25" s="26"/>
    </row>
    <row r="26" spans="1:24" s="18" customFormat="1" ht="57.75" customHeight="1" outlineLevel="1">
      <c r="A26" s="222" t="s">
        <v>178</v>
      </c>
      <c r="B26" s="222"/>
      <c r="C26" s="222"/>
      <c r="D26" s="30" t="s">
        <v>12</v>
      </c>
      <c r="E26" s="31">
        <f t="shared" si="0"/>
        <v>148337.79999999999</v>
      </c>
      <c r="F26" s="31">
        <f>F27+F28+F29+F30+F31</f>
        <v>120153.60000000001</v>
      </c>
      <c r="G26" s="31">
        <f t="shared" ref="G26:H26" si="6">G27+G28+G29+G30+G31</f>
        <v>28184.199999999997</v>
      </c>
      <c r="H26" s="31">
        <f t="shared" si="6"/>
        <v>0</v>
      </c>
      <c r="I26" s="32">
        <f>I29+I30+I31</f>
        <v>481</v>
      </c>
      <c r="J26" s="32">
        <f>J29+J30+J31</f>
        <v>481</v>
      </c>
      <c r="K26" s="55">
        <f>J26/I26%</f>
        <v>100.00000000000001</v>
      </c>
      <c r="L26" s="31">
        <f>L29+L30+L31</f>
        <v>14023.400000000001</v>
      </c>
      <c r="M26" s="31">
        <f>M29+M30+M31</f>
        <v>10352.99</v>
      </c>
      <c r="N26" s="55">
        <f>M26/L26%</f>
        <v>73.826532795185187</v>
      </c>
      <c r="O26" s="31">
        <f>O29+O30+O31</f>
        <v>11361.099999999999</v>
      </c>
      <c r="P26" s="33">
        <f>O26/M26%</f>
        <v>109.73738021576375</v>
      </c>
      <c r="Q26" s="31">
        <f>Q29+Q30+Q31</f>
        <v>6718.5499999999993</v>
      </c>
      <c r="R26" s="55" t="s">
        <v>12</v>
      </c>
      <c r="S26" s="31">
        <f>S27+S28</f>
        <v>134314.4</v>
      </c>
      <c r="T26" s="31">
        <f>T27+T28</f>
        <v>79270.299999999988</v>
      </c>
      <c r="U26" s="55">
        <f>T26/S26%</f>
        <v>59.018467118938837</v>
      </c>
      <c r="V26" s="134">
        <f t="shared" si="2"/>
        <v>3670.4100000000017</v>
      </c>
      <c r="W26" s="134"/>
      <c r="X26" s="34"/>
    </row>
    <row r="27" spans="1:24" s="18" customFormat="1" ht="57.75" customHeight="1" outlineLevel="1">
      <c r="A27" s="35">
        <v>1</v>
      </c>
      <c r="B27" s="160" t="s">
        <v>427</v>
      </c>
      <c r="C27" s="160" t="s">
        <v>420</v>
      </c>
      <c r="D27" s="161" t="s">
        <v>19</v>
      </c>
      <c r="E27" s="166">
        <f>F27+G27+H27</f>
        <v>57324.5</v>
      </c>
      <c r="F27" s="166">
        <v>46432.800000000003</v>
      </c>
      <c r="G27" s="166">
        <v>10891.7</v>
      </c>
      <c r="H27" s="166">
        <v>0</v>
      </c>
      <c r="I27" s="157" t="s">
        <v>12</v>
      </c>
      <c r="J27" s="157" t="s">
        <v>12</v>
      </c>
      <c r="K27" s="166" t="s">
        <v>12</v>
      </c>
      <c r="L27" s="162" t="s">
        <v>12</v>
      </c>
      <c r="M27" s="166" t="s">
        <v>12</v>
      </c>
      <c r="N27" s="166" t="s">
        <v>12</v>
      </c>
      <c r="O27" s="166" t="s">
        <v>12</v>
      </c>
      <c r="P27" s="36" t="s">
        <v>12</v>
      </c>
      <c r="Q27" s="166" t="s">
        <v>12</v>
      </c>
      <c r="R27" s="166" t="s">
        <v>12</v>
      </c>
      <c r="S27" s="166">
        <v>57324.5</v>
      </c>
      <c r="T27" s="166">
        <v>43213.1</v>
      </c>
      <c r="U27" s="166">
        <f>T27/S27%</f>
        <v>75.383300334063094</v>
      </c>
      <c r="V27" s="134"/>
      <c r="W27" s="134"/>
      <c r="X27" s="159"/>
    </row>
    <row r="28" spans="1:24" s="18" customFormat="1" ht="161.25" customHeight="1" outlineLevel="1">
      <c r="A28" s="35">
        <v>2</v>
      </c>
      <c r="B28" s="161" t="s">
        <v>578</v>
      </c>
      <c r="C28" s="160" t="s">
        <v>420</v>
      </c>
      <c r="D28" s="161" t="s">
        <v>42</v>
      </c>
      <c r="E28" s="166">
        <f>F28+G28</f>
        <v>76989.899999999994</v>
      </c>
      <c r="F28" s="166">
        <f>22495.7+39866.1</f>
        <v>62361.8</v>
      </c>
      <c r="G28" s="166">
        <f>5276.8+9351.3</f>
        <v>14628.099999999999</v>
      </c>
      <c r="H28" s="166">
        <v>0</v>
      </c>
      <c r="I28" s="157" t="s">
        <v>12</v>
      </c>
      <c r="J28" s="157" t="s">
        <v>12</v>
      </c>
      <c r="K28" s="166" t="s">
        <v>12</v>
      </c>
      <c r="L28" s="162" t="s">
        <v>12</v>
      </c>
      <c r="M28" s="166" t="s">
        <v>12</v>
      </c>
      <c r="N28" s="166" t="s">
        <v>12</v>
      </c>
      <c r="O28" s="166" t="s">
        <v>12</v>
      </c>
      <c r="P28" s="36" t="s">
        <v>12</v>
      </c>
      <c r="Q28" s="166" t="s">
        <v>12</v>
      </c>
      <c r="R28" s="166" t="s">
        <v>12</v>
      </c>
      <c r="S28" s="166">
        <v>76989.899999999994</v>
      </c>
      <c r="T28" s="166">
        <v>36057.199999999997</v>
      </c>
      <c r="U28" s="166">
        <f>T28/S28%</f>
        <v>46.83367558601843</v>
      </c>
      <c r="V28" s="134"/>
      <c r="W28" s="134"/>
      <c r="X28" s="166" t="s">
        <v>703</v>
      </c>
    </row>
    <row r="29" spans="1:24" s="18" customFormat="1" ht="159" customHeight="1" outlineLevel="1">
      <c r="A29" s="35">
        <v>3</v>
      </c>
      <c r="B29" s="160" t="s">
        <v>442</v>
      </c>
      <c r="C29" s="160" t="s">
        <v>420</v>
      </c>
      <c r="D29" s="160" t="s">
        <v>13</v>
      </c>
      <c r="E29" s="166">
        <v>5280</v>
      </c>
      <c r="F29" s="166">
        <v>4276.8</v>
      </c>
      <c r="G29" s="166">
        <v>1003.2</v>
      </c>
      <c r="H29" s="166">
        <v>0</v>
      </c>
      <c r="I29" s="40">
        <v>439</v>
      </c>
      <c r="J29" s="40">
        <v>439</v>
      </c>
      <c r="K29" s="166">
        <f>J29/I29%</f>
        <v>100.00000000000001</v>
      </c>
      <c r="L29" s="125">
        <v>5280</v>
      </c>
      <c r="M29" s="138">
        <v>5280</v>
      </c>
      <c r="N29" s="41">
        <f>M29/L29*100</f>
        <v>100</v>
      </c>
      <c r="O29" s="166">
        <v>5280</v>
      </c>
      <c r="P29" s="42">
        <f>O29/M29%</f>
        <v>100</v>
      </c>
      <c r="Q29" s="41">
        <v>5267.15</v>
      </c>
      <c r="R29" s="166">
        <f>Q29/O29%</f>
        <v>99.756628787878782</v>
      </c>
      <c r="S29" s="166" t="s">
        <v>12</v>
      </c>
      <c r="T29" s="166" t="s">
        <v>12</v>
      </c>
      <c r="U29" s="120" t="s">
        <v>12</v>
      </c>
      <c r="V29" s="134">
        <f t="shared" si="2"/>
        <v>0</v>
      </c>
      <c r="W29" s="134"/>
      <c r="X29" s="166" t="s">
        <v>726</v>
      </c>
    </row>
    <row r="30" spans="1:24" s="18" customFormat="1" ht="128.25" customHeight="1" outlineLevel="1">
      <c r="A30" s="35">
        <v>4</v>
      </c>
      <c r="B30" s="160" t="s">
        <v>579</v>
      </c>
      <c r="C30" s="160" t="s">
        <v>420</v>
      </c>
      <c r="D30" s="160" t="s">
        <v>13</v>
      </c>
      <c r="E30" s="166">
        <v>2469.1</v>
      </c>
      <c r="F30" s="166">
        <v>2000</v>
      </c>
      <c r="G30" s="166">
        <v>469.1</v>
      </c>
      <c r="H30" s="166">
        <v>0</v>
      </c>
      <c r="I30" s="157">
        <v>6</v>
      </c>
      <c r="J30" s="157">
        <v>6</v>
      </c>
      <c r="K30" s="158">
        <f>J30/I30%</f>
        <v>100</v>
      </c>
      <c r="L30" s="166">
        <v>2469.1</v>
      </c>
      <c r="M30" s="166">
        <v>2258.65</v>
      </c>
      <c r="N30" s="158">
        <f>M30/L30%</f>
        <v>91.476651411445474</v>
      </c>
      <c r="O30" s="166">
        <v>1451.4</v>
      </c>
      <c r="P30" s="42">
        <f>O30/M30%</f>
        <v>64.259624111748167</v>
      </c>
      <c r="Q30" s="41">
        <v>1451.4</v>
      </c>
      <c r="R30" s="158">
        <f>Q30/O30%</f>
        <v>100</v>
      </c>
      <c r="S30" s="166" t="s">
        <v>12</v>
      </c>
      <c r="T30" s="166" t="s">
        <v>12</v>
      </c>
      <c r="U30" s="166" t="s">
        <v>12</v>
      </c>
      <c r="V30" s="134">
        <f t="shared" si="2"/>
        <v>210.44999999999982</v>
      </c>
      <c r="W30" s="134" t="s">
        <v>799</v>
      </c>
      <c r="X30" s="159"/>
    </row>
    <row r="31" spans="1:24" s="18" customFormat="1" ht="137.25" customHeight="1" outlineLevel="1">
      <c r="A31" s="35">
        <v>5</v>
      </c>
      <c r="B31" s="160" t="s">
        <v>748</v>
      </c>
      <c r="C31" s="160" t="s">
        <v>420</v>
      </c>
      <c r="D31" s="160" t="s">
        <v>13</v>
      </c>
      <c r="E31" s="125">
        <f>F31+G31+H31</f>
        <v>6274.2999999999993</v>
      </c>
      <c r="F31" s="125">
        <v>5082.2</v>
      </c>
      <c r="G31" s="125">
        <v>1192.0999999999999</v>
      </c>
      <c r="H31" s="166">
        <v>0</v>
      </c>
      <c r="I31" s="157">
        <v>36</v>
      </c>
      <c r="J31" s="157">
        <v>36</v>
      </c>
      <c r="K31" s="158">
        <f>J31/I31%</f>
        <v>100</v>
      </c>
      <c r="L31" s="166">
        <v>6274.3</v>
      </c>
      <c r="M31" s="166">
        <v>2814.34</v>
      </c>
      <c r="N31" s="158">
        <f>M31/L31%</f>
        <v>44.855043590520062</v>
      </c>
      <c r="O31" s="166">
        <v>4629.7</v>
      </c>
      <c r="P31" s="42">
        <f>O31/M31%</f>
        <v>164.50393342666487</v>
      </c>
      <c r="Q31" s="41">
        <v>0</v>
      </c>
      <c r="R31" s="158">
        <f>Q31/O31%</f>
        <v>0</v>
      </c>
      <c r="S31" s="166" t="s">
        <v>12</v>
      </c>
      <c r="T31" s="166" t="s">
        <v>12</v>
      </c>
      <c r="U31" s="166" t="s">
        <v>12</v>
      </c>
      <c r="V31" s="134">
        <f t="shared" si="2"/>
        <v>3459.96</v>
      </c>
      <c r="W31" s="134" t="s">
        <v>800</v>
      </c>
      <c r="X31" s="166" t="s">
        <v>797</v>
      </c>
    </row>
    <row r="32" spans="1:24" s="18" customFormat="1" ht="57.75" customHeight="1" outlineLevel="1">
      <c r="A32" s="222" t="s">
        <v>319</v>
      </c>
      <c r="B32" s="222"/>
      <c r="C32" s="222"/>
      <c r="D32" s="30" t="s">
        <v>12</v>
      </c>
      <c r="E32" s="31">
        <f t="shared" si="0"/>
        <v>109510.48999999999</v>
      </c>
      <c r="F32" s="31">
        <f>F33+F34</f>
        <v>88703.5</v>
      </c>
      <c r="G32" s="31">
        <f>G33+G34</f>
        <v>20806.989999999998</v>
      </c>
      <c r="H32" s="31">
        <f>H33+H34</f>
        <v>0</v>
      </c>
      <c r="I32" s="32">
        <f>I34</f>
        <v>144</v>
      </c>
      <c r="J32" s="32">
        <f>J34</f>
        <v>144</v>
      </c>
      <c r="K32" s="55">
        <f>J32/I32%</f>
        <v>100</v>
      </c>
      <c r="L32" s="31">
        <f>L34</f>
        <v>31000</v>
      </c>
      <c r="M32" s="31">
        <f>M34</f>
        <v>20496.3</v>
      </c>
      <c r="N32" s="55">
        <f>M32/L32%</f>
        <v>66.117096774193541</v>
      </c>
      <c r="O32" s="31">
        <f>O34</f>
        <v>17702.8</v>
      </c>
      <c r="P32" s="33">
        <f>O32/M32%</f>
        <v>86.370710811219581</v>
      </c>
      <c r="Q32" s="31">
        <f>Q34</f>
        <v>15717.2</v>
      </c>
      <c r="R32" s="55">
        <f>Q32/O32%</f>
        <v>88.783695234652157</v>
      </c>
      <c r="S32" s="31">
        <f>S33</f>
        <v>78510.490000000005</v>
      </c>
      <c r="T32" s="31">
        <f>T33</f>
        <v>67111</v>
      </c>
      <c r="U32" s="55">
        <f>T32/S32%</f>
        <v>85.480296964138162</v>
      </c>
      <c r="V32" s="134">
        <f t="shared" si="2"/>
        <v>10503.7</v>
      </c>
      <c r="W32" s="134"/>
      <c r="X32" s="34"/>
    </row>
    <row r="33" spans="1:24" s="18" customFormat="1" ht="228.75" customHeight="1" outlineLevel="1">
      <c r="A33" s="35">
        <v>1</v>
      </c>
      <c r="B33" s="229" t="s">
        <v>47</v>
      </c>
      <c r="C33" s="229" t="s">
        <v>420</v>
      </c>
      <c r="D33" s="160" t="s">
        <v>19</v>
      </c>
      <c r="E33" s="166">
        <f t="shared" si="0"/>
        <v>78510.490000000005</v>
      </c>
      <c r="F33" s="166">
        <v>63593.5</v>
      </c>
      <c r="G33" s="166">
        <v>14916.99</v>
      </c>
      <c r="H33" s="166">
        <v>0</v>
      </c>
      <c r="I33" s="157" t="s">
        <v>12</v>
      </c>
      <c r="J33" s="157" t="s">
        <v>12</v>
      </c>
      <c r="K33" s="158" t="s">
        <v>12</v>
      </c>
      <c r="L33" s="162" t="s">
        <v>12</v>
      </c>
      <c r="M33" s="166" t="s">
        <v>12</v>
      </c>
      <c r="N33" s="158" t="s">
        <v>12</v>
      </c>
      <c r="O33" s="166" t="s">
        <v>12</v>
      </c>
      <c r="P33" s="36" t="s">
        <v>12</v>
      </c>
      <c r="Q33" s="166" t="s">
        <v>12</v>
      </c>
      <c r="R33" s="158" t="s">
        <v>12</v>
      </c>
      <c r="S33" s="166">
        <v>78510.490000000005</v>
      </c>
      <c r="T33" s="166">
        <v>67111</v>
      </c>
      <c r="U33" s="158">
        <f>T33/S33%</f>
        <v>85.480296964138162</v>
      </c>
      <c r="V33" s="134"/>
      <c r="W33" s="134"/>
      <c r="X33" s="228" t="s">
        <v>704</v>
      </c>
    </row>
    <row r="34" spans="1:24" s="18" customFormat="1" ht="211.5" customHeight="1" outlineLevel="1">
      <c r="A34" s="35">
        <v>2</v>
      </c>
      <c r="B34" s="229"/>
      <c r="C34" s="229"/>
      <c r="D34" s="160" t="s">
        <v>13</v>
      </c>
      <c r="E34" s="166">
        <f t="shared" si="0"/>
        <v>31000</v>
      </c>
      <c r="F34" s="166">
        <v>25110</v>
      </c>
      <c r="G34" s="166">
        <v>5890</v>
      </c>
      <c r="H34" s="166">
        <v>0</v>
      </c>
      <c r="I34" s="40">
        <v>144</v>
      </c>
      <c r="J34" s="40">
        <v>144</v>
      </c>
      <c r="K34" s="166">
        <f>J34/I34%</f>
        <v>100</v>
      </c>
      <c r="L34" s="166">
        <v>31000</v>
      </c>
      <c r="M34" s="41">
        <v>20496.3</v>
      </c>
      <c r="N34" s="41">
        <f>M34/L34*100</f>
        <v>66.117096774193556</v>
      </c>
      <c r="O34" s="166">
        <v>17702.8</v>
      </c>
      <c r="P34" s="36">
        <f>O34/M34%</f>
        <v>86.370710811219581</v>
      </c>
      <c r="Q34" s="41">
        <v>15717.2</v>
      </c>
      <c r="R34" s="166">
        <f>Q34/O34%</f>
        <v>88.783695234652157</v>
      </c>
      <c r="S34" s="166" t="s">
        <v>12</v>
      </c>
      <c r="T34" s="166" t="s">
        <v>12</v>
      </c>
      <c r="U34" s="164" t="s">
        <v>12</v>
      </c>
      <c r="V34" s="134">
        <f t="shared" si="2"/>
        <v>10503.7</v>
      </c>
      <c r="W34" s="134"/>
      <c r="X34" s="228"/>
    </row>
    <row r="35" spans="1:24" s="18" customFormat="1" ht="57.75" customHeight="1" outlineLevel="1">
      <c r="A35" s="222" t="s">
        <v>400</v>
      </c>
      <c r="B35" s="222"/>
      <c r="C35" s="222"/>
      <c r="D35" s="30" t="s">
        <v>12</v>
      </c>
      <c r="E35" s="31">
        <f t="shared" si="0"/>
        <v>3700</v>
      </c>
      <c r="F35" s="31">
        <f>F36</f>
        <v>0</v>
      </c>
      <c r="G35" s="31">
        <f>G36</f>
        <v>0</v>
      </c>
      <c r="H35" s="31">
        <f>H36</f>
        <v>3700</v>
      </c>
      <c r="I35" s="32" t="s">
        <v>12</v>
      </c>
      <c r="J35" s="32" t="s">
        <v>12</v>
      </c>
      <c r="K35" s="55" t="s">
        <v>12</v>
      </c>
      <c r="L35" s="31" t="s">
        <v>12</v>
      </c>
      <c r="M35" s="31" t="s">
        <v>12</v>
      </c>
      <c r="N35" s="55" t="s">
        <v>12</v>
      </c>
      <c r="O35" s="31" t="s">
        <v>12</v>
      </c>
      <c r="P35" s="33" t="s">
        <v>12</v>
      </c>
      <c r="Q35" s="31" t="s">
        <v>12</v>
      </c>
      <c r="R35" s="55" t="s">
        <v>12</v>
      </c>
      <c r="S35" s="31">
        <f>S36</f>
        <v>3700</v>
      </c>
      <c r="T35" s="31">
        <f>T36</f>
        <v>2786.1</v>
      </c>
      <c r="U35" s="55">
        <f t="shared" ref="U35:U44" si="7">T35/S35%</f>
        <v>75.3</v>
      </c>
      <c r="V35" s="134"/>
      <c r="W35" s="134"/>
      <c r="X35" s="34"/>
    </row>
    <row r="36" spans="1:24" s="18" customFormat="1" ht="102.75" customHeight="1" outlineLevel="1">
      <c r="A36" s="35">
        <v>1</v>
      </c>
      <c r="B36" s="43" t="s">
        <v>400</v>
      </c>
      <c r="C36" s="44" t="s">
        <v>420</v>
      </c>
      <c r="D36" s="161" t="s">
        <v>16</v>
      </c>
      <c r="E36" s="166">
        <f t="shared" si="0"/>
        <v>3700</v>
      </c>
      <c r="F36" s="166">
        <v>0</v>
      </c>
      <c r="G36" s="166">
        <v>0</v>
      </c>
      <c r="H36" s="166">
        <v>3700</v>
      </c>
      <c r="I36" s="157" t="s">
        <v>12</v>
      </c>
      <c r="J36" s="157" t="s">
        <v>12</v>
      </c>
      <c r="K36" s="166" t="s">
        <v>12</v>
      </c>
      <c r="L36" s="162" t="s">
        <v>12</v>
      </c>
      <c r="M36" s="166" t="s">
        <v>12</v>
      </c>
      <c r="N36" s="166" t="s">
        <v>12</v>
      </c>
      <c r="O36" s="166" t="s">
        <v>12</v>
      </c>
      <c r="P36" s="36" t="s">
        <v>12</v>
      </c>
      <c r="Q36" s="166" t="s">
        <v>12</v>
      </c>
      <c r="R36" s="166" t="s">
        <v>12</v>
      </c>
      <c r="S36" s="166">
        <v>3700</v>
      </c>
      <c r="T36" s="166">
        <v>2786.1</v>
      </c>
      <c r="U36" s="166">
        <f t="shared" si="7"/>
        <v>75.3</v>
      </c>
      <c r="V36" s="134"/>
      <c r="W36" s="134"/>
      <c r="X36" s="166" t="s">
        <v>702</v>
      </c>
    </row>
    <row r="37" spans="1:24" s="18" customFormat="1" ht="57.75" customHeight="1" outlineLevel="1">
      <c r="A37" s="222" t="s">
        <v>401</v>
      </c>
      <c r="B37" s="222"/>
      <c r="C37" s="222"/>
      <c r="D37" s="30" t="s">
        <v>12</v>
      </c>
      <c r="E37" s="31">
        <f t="shared" si="0"/>
        <v>102877.9</v>
      </c>
      <c r="F37" s="31">
        <f>F38</f>
        <v>0</v>
      </c>
      <c r="G37" s="31">
        <f>G38</f>
        <v>0</v>
      </c>
      <c r="H37" s="31">
        <f>H38</f>
        <v>102877.9</v>
      </c>
      <c r="I37" s="32" t="s">
        <v>12</v>
      </c>
      <c r="J37" s="32" t="s">
        <v>12</v>
      </c>
      <c r="K37" s="55" t="s">
        <v>12</v>
      </c>
      <c r="L37" s="31" t="s">
        <v>12</v>
      </c>
      <c r="M37" s="31" t="s">
        <v>12</v>
      </c>
      <c r="N37" s="55" t="s">
        <v>12</v>
      </c>
      <c r="O37" s="31" t="s">
        <v>12</v>
      </c>
      <c r="P37" s="33" t="s">
        <v>12</v>
      </c>
      <c r="Q37" s="31" t="s">
        <v>12</v>
      </c>
      <c r="R37" s="55" t="s">
        <v>12</v>
      </c>
      <c r="S37" s="31">
        <f>S38</f>
        <v>102877.9</v>
      </c>
      <c r="T37" s="31">
        <f>T38</f>
        <v>48024.1</v>
      </c>
      <c r="U37" s="55">
        <f t="shared" si="7"/>
        <v>46.680676802306422</v>
      </c>
      <c r="V37" s="134"/>
      <c r="W37" s="134"/>
      <c r="X37" s="34"/>
    </row>
    <row r="38" spans="1:24" s="18" customFormat="1" ht="147.75" customHeight="1" outlineLevel="1">
      <c r="A38" s="35">
        <v>1</v>
      </c>
      <c r="B38" s="160" t="s">
        <v>401</v>
      </c>
      <c r="C38" s="161" t="s">
        <v>420</v>
      </c>
      <c r="D38" s="161" t="s">
        <v>42</v>
      </c>
      <c r="E38" s="166">
        <f t="shared" si="0"/>
        <v>102877.9</v>
      </c>
      <c r="F38" s="166">
        <v>0</v>
      </c>
      <c r="G38" s="166">
        <v>0</v>
      </c>
      <c r="H38" s="166">
        <v>102877.9</v>
      </c>
      <c r="I38" s="157" t="s">
        <v>12</v>
      </c>
      <c r="J38" s="157" t="s">
        <v>12</v>
      </c>
      <c r="K38" s="166" t="s">
        <v>12</v>
      </c>
      <c r="L38" s="162" t="s">
        <v>12</v>
      </c>
      <c r="M38" s="166" t="s">
        <v>12</v>
      </c>
      <c r="N38" s="166" t="s">
        <v>12</v>
      </c>
      <c r="O38" s="166" t="s">
        <v>12</v>
      </c>
      <c r="P38" s="36" t="s">
        <v>12</v>
      </c>
      <c r="Q38" s="166" t="s">
        <v>12</v>
      </c>
      <c r="R38" s="166" t="s">
        <v>12</v>
      </c>
      <c r="S38" s="166">
        <v>102877.9</v>
      </c>
      <c r="T38" s="166">
        <v>48024.1</v>
      </c>
      <c r="U38" s="166">
        <f t="shared" si="7"/>
        <v>46.680676802306422</v>
      </c>
      <c r="V38" s="134"/>
      <c r="W38" s="134"/>
      <c r="X38" s="166" t="s">
        <v>580</v>
      </c>
    </row>
    <row r="39" spans="1:24" s="18" customFormat="1" ht="57.75" customHeight="1" outlineLevel="1">
      <c r="A39" s="222" t="s">
        <v>675</v>
      </c>
      <c r="B39" s="222"/>
      <c r="C39" s="222"/>
      <c r="D39" s="30" t="s">
        <v>12</v>
      </c>
      <c r="E39" s="31">
        <f>F39+G39+H39</f>
        <v>31074.6</v>
      </c>
      <c r="F39" s="31">
        <f>F40</f>
        <v>31074.6</v>
      </c>
      <c r="G39" s="31">
        <f>G40</f>
        <v>0</v>
      </c>
      <c r="H39" s="31">
        <f>H40</f>
        <v>0</v>
      </c>
      <c r="I39" s="32" t="s">
        <v>12</v>
      </c>
      <c r="J39" s="32" t="s">
        <v>12</v>
      </c>
      <c r="K39" s="55" t="s">
        <v>12</v>
      </c>
      <c r="L39" s="31" t="s">
        <v>12</v>
      </c>
      <c r="M39" s="31" t="s">
        <v>12</v>
      </c>
      <c r="N39" s="55" t="s">
        <v>12</v>
      </c>
      <c r="O39" s="31" t="s">
        <v>12</v>
      </c>
      <c r="P39" s="33" t="s">
        <v>12</v>
      </c>
      <c r="Q39" s="31" t="s">
        <v>12</v>
      </c>
      <c r="R39" s="55" t="s">
        <v>12</v>
      </c>
      <c r="S39" s="31">
        <f>S40</f>
        <v>31074.6</v>
      </c>
      <c r="T39" s="31">
        <f>T40</f>
        <v>31074.6</v>
      </c>
      <c r="U39" s="55">
        <f>T39/S39%</f>
        <v>100</v>
      </c>
      <c r="V39" s="134"/>
      <c r="W39" s="134"/>
      <c r="X39" s="34"/>
    </row>
    <row r="40" spans="1:24" s="18" customFormat="1" ht="120" customHeight="1" outlineLevel="1">
      <c r="A40" s="35">
        <v>1</v>
      </c>
      <c r="B40" s="45" t="s">
        <v>675</v>
      </c>
      <c r="C40" s="160" t="s">
        <v>420</v>
      </c>
      <c r="D40" s="160" t="s">
        <v>42</v>
      </c>
      <c r="E40" s="166">
        <v>31074.6</v>
      </c>
      <c r="F40" s="166">
        <v>31074.6</v>
      </c>
      <c r="G40" s="166">
        <v>0</v>
      </c>
      <c r="H40" s="166">
        <v>0</v>
      </c>
      <c r="I40" s="157" t="s">
        <v>12</v>
      </c>
      <c r="J40" s="157" t="s">
        <v>12</v>
      </c>
      <c r="K40" s="158" t="s">
        <v>12</v>
      </c>
      <c r="L40" s="166" t="s">
        <v>12</v>
      </c>
      <c r="M40" s="36" t="s">
        <v>12</v>
      </c>
      <c r="N40" s="158" t="s">
        <v>12</v>
      </c>
      <c r="O40" s="166" t="s">
        <v>12</v>
      </c>
      <c r="P40" s="42" t="s">
        <v>12</v>
      </c>
      <c r="Q40" s="166" t="s">
        <v>12</v>
      </c>
      <c r="R40" s="158" t="s">
        <v>12</v>
      </c>
      <c r="S40" s="166">
        <v>31074.6</v>
      </c>
      <c r="T40" s="166">
        <v>31074.6</v>
      </c>
      <c r="U40" s="112">
        <f>T40/S40%</f>
        <v>100</v>
      </c>
      <c r="V40" s="134"/>
      <c r="W40" s="134"/>
      <c r="X40" s="159"/>
    </row>
    <row r="41" spans="1:24" s="18" customFormat="1" ht="50.25" customHeight="1">
      <c r="A41" s="19" t="s">
        <v>179</v>
      </c>
      <c r="B41" s="227" t="s">
        <v>553</v>
      </c>
      <c r="C41" s="227"/>
      <c r="D41" s="20" t="s">
        <v>12</v>
      </c>
      <c r="E41" s="21">
        <f>F41+G41+H41</f>
        <v>30275.800000000003</v>
      </c>
      <c r="F41" s="21">
        <f>F42</f>
        <v>24523.4</v>
      </c>
      <c r="G41" s="21">
        <f t="shared" ref="F41:H43" si="8">G42</f>
        <v>5752.4</v>
      </c>
      <c r="H41" s="21">
        <f t="shared" si="8"/>
        <v>0</v>
      </c>
      <c r="I41" s="22">
        <f>I42</f>
        <v>19</v>
      </c>
      <c r="J41" s="22">
        <f>J42</f>
        <v>19</v>
      </c>
      <c r="K41" s="106">
        <f>J41/I41%</f>
        <v>100</v>
      </c>
      <c r="L41" s="21">
        <f>L42</f>
        <v>9400</v>
      </c>
      <c r="M41" s="21">
        <f>M42</f>
        <v>3239.51</v>
      </c>
      <c r="N41" s="106">
        <f>M41/L41%</f>
        <v>34.462872340425534</v>
      </c>
      <c r="O41" s="21">
        <f>O42</f>
        <v>2967.6</v>
      </c>
      <c r="P41" s="23">
        <f>O41/M41%</f>
        <v>91.606446653969272</v>
      </c>
      <c r="Q41" s="21">
        <f>Q42</f>
        <v>2967.6</v>
      </c>
      <c r="R41" s="106">
        <f>Q41/O41%</f>
        <v>100</v>
      </c>
      <c r="S41" s="21">
        <f t="shared" ref="S41:T43" si="9">S42</f>
        <v>20875.800000000003</v>
      </c>
      <c r="T41" s="21">
        <f t="shared" si="9"/>
        <v>20875.800000000003</v>
      </c>
      <c r="U41" s="106">
        <f t="shared" si="7"/>
        <v>100</v>
      </c>
      <c r="V41" s="134">
        <f t="shared" si="2"/>
        <v>6160.49</v>
      </c>
      <c r="W41" s="134"/>
      <c r="X41" s="21"/>
    </row>
    <row r="42" spans="1:24" s="18" customFormat="1" ht="57.75" customHeight="1">
      <c r="A42" s="24" t="s">
        <v>95</v>
      </c>
      <c r="B42" s="223" t="s">
        <v>554</v>
      </c>
      <c r="C42" s="223"/>
      <c r="D42" s="25" t="s">
        <v>12</v>
      </c>
      <c r="E42" s="26">
        <f t="shared" si="0"/>
        <v>30275.800000000003</v>
      </c>
      <c r="F42" s="26">
        <f>F43+F45</f>
        <v>24523.4</v>
      </c>
      <c r="G42" s="26">
        <f>G43+G45</f>
        <v>5752.4</v>
      </c>
      <c r="H42" s="26">
        <f>H43+H45</f>
        <v>0</v>
      </c>
      <c r="I42" s="37">
        <f>I45</f>
        <v>19</v>
      </c>
      <c r="J42" s="37">
        <f>J45</f>
        <v>19</v>
      </c>
      <c r="K42" s="84">
        <f>J42/I42%</f>
        <v>100</v>
      </c>
      <c r="L42" s="26">
        <f>L45</f>
        <v>9400</v>
      </c>
      <c r="M42" s="26">
        <f>M45</f>
        <v>3239.51</v>
      </c>
      <c r="N42" s="84">
        <f>M42/L42%</f>
        <v>34.462872340425534</v>
      </c>
      <c r="O42" s="26">
        <f>O45</f>
        <v>2967.6</v>
      </c>
      <c r="P42" s="29">
        <f>O42/M42%</f>
        <v>91.606446653969272</v>
      </c>
      <c r="Q42" s="26">
        <f>Q45</f>
        <v>2967.6</v>
      </c>
      <c r="R42" s="84">
        <f>Q42/O42%</f>
        <v>100</v>
      </c>
      <c r="S42" s="26">
        <f t="shared" si="9"/>
        <v>20875.800000000003</v>
      </c>
      <c r="T42" s="26">
        <f t="shared" si="9"/>
        <v>20875.800000000003</v>
      </c>
      <c r="U42" s="84">
        <f t="shared" si="7"/>
        <v>100</v>
      </c>
      <c r="V42" s="134">
        <f t="shared" si="2"/>
        <v>6160.49</v>
      </c>
      <c r="W42" s="134"/>
      <c r="X42" s="26"/>
    </row>
    <row r="43" spans="1:24" s="18" customFormat="1" ht="57.75" customHeight="1" outlineLevel="1">
      <c r="A43" s="222" t="s">
        <v>320</v>
      </c>
      <c r="B43" s="222"/>
      <c r="C43" s="222"/>
      <c r="D43" s="30" t="s">
        <v>12</v>
      </c>
      <c r="E43" s="31">
        <f t="shared" si="0"/>
        <v>20875.800000000003</v>
      </c>
      <c r="F43" s="31">
        <f t="shared" si="8"/>
        <v>16909.400000000001</v>
      </c>
      <c r="G43" s="31">
        <f t="shared" si="8"/>
        <v>3966.4</v>
      </c>
      <c r="H43" s="31">
        <f t="shared" si="8"/>
        <v>0</v>
      </c>
      <c r="I43" s="32" t="s">
        <v>12</v>
      </c>
      <c r="J43" s="32" t="s">
        <v>12</v>
      </c>
      <c r="K43" s="55" t="s">
        <v>12</v>
      </c>
      <c r="L43" s="31" t="s">
        <v>12</v>
      </c>
      <c r="M43" s="31" t="s">
        <v>12</v>
      </c>
      <c r="N43" s="55" t="s">
        <v>12</v>
      </c>
      <c r="O43" s="31" t="s">
        <v>12</v>
      </c>
      <c r="P43" s="33" t="s">
        <v>12</v>
      </c>
      <c r="Q43" s="31" t="s">
        <v>12</v>
      </c>
      <c r="R43" s="55" t="s">
        <v>12</v>
      </c>
      <c r="S43" s="31">
        <f t="shared" si="9"/>
        <v>20875.800000000003</v>
      </c>
      <c r="T43" s="31">
        <f t="shared" si="9"/>
        <v>20875.800000000003</v>
      </c>
      <c r="U43" s="55">
        <f t="shared" si="7"/>
        <v>100</v>
      </c>
      <c r="V43" s="134"/>
      <c r="W43" s="134"/>
      <c r="X43" s="34"/>
    </row>
    <row r="44" spans="1:24" s="18" customFormat="1" ht="343.5" customHeight="1" outlineLevel="1">
      <c r="A44" s="35">
        <v>1</v>
      </c>
      <c r="B44" s="161" t="s">
        <v>48</v>
      </c>
      <c r="C44" s="160" t="s">
        <v>506</v>
      </c>
      <c r="D44" s="161" t="s">
        <v>19</v>
      </c>
      <c r="E44" s="166">
        <f t="shared" si="0"/>
        <v>20875.800000000003</v>
      </c>
      <c r="F44" s="166">
        <v>16909.400000000001</v>
      </c>
      <c r="G44" s="166">
        <v>3966.4</v>
      </c>
      <c r="H44" s="166">
        <v>0</v>
      </c>
      <c r="I44" s="157" t="s">
        <v>12</v>
      </c>
      <c r="J44" s="157" t="s">
        <v>12</v>
      </c>
      <c r="K44" s="158" t="s">
        <v>12</v>
      </c>
      <c r="L44" s="162" t="s">
        <v>12</v>
      </c>
      <c r="M44" s="166" t="s">
        <v>12</v>
      </c>
      <c r="N44" s="158" t="s">
        <v>12</v>
      </c>
      <c r="O44" s="166" t="s">
        <v>12</v>
      </c>
      <c r="P44" s="36" t="s">
        <v>12</v>
      </c>
      <c r="Q44" s="166" t="s">
        <v>12</v>
      </c>
      <c r="R44" s="158" t="s">
        <v>12</v>
      </c>
      <c r="S44" s="166">
        <v>20875.800000000003</v>
      </c>
      <c r="T44" s="166">
        <v>20875.800000000003</v>
      </c>
      <c r="U44" s="158">
        <f t="shared" si="7"/>
        <v>100</v>
      </c>
      <c r="V44" s="134"/>
      <c r="W44" s="134"/>
      <c r="X44" s="166" t="s">
        <v>581</v>
      </c>
    </row>
    <row r="45" spans="1:24" ht="45" customHeight="1" outlineLevel="1">
      <c r="A45" s="222" t="s">
        <v>180</v>
      </c>
      <c r="B45" s="222"/>
      <c r="C45" s="222"/>
      <c r="D45" s="30"/>
      <c r="E45" s="31">
        <f t="shared" si="0"/>
        <v>9400</v>
      </c>
      <c r="F45" s="31">
        <f t="shared" ref="F45:H45" si="10">F46</f>
        <v>7614</v>
      </c>
      <c r="G45" s="31">
        <f t="shared" si="10"/>
        <v>1786</v>
      </c>
      <c r="H45" s="31">
        <f t="shared" si="10"/>
        <v>0</v>
      </c>
      <c r="I45" s="32">
        <f>I46</f>
        <v>19</v>
      </c>
      <c r="J45" s="32">
        <f>J46</f>
        <v>19</v>
      </c>
      <c r="K45" s="55">
        <f t="shared" ref="K45:K52" si="11">J45/I45%</f>
        <v>100</v>
      </c>
      <c r="L45" s="31">
        <f>L46</f>
        <v>9400</v>
      </c>
      <c r="M45" s="31">
        <f>M46</f>
        <v>3239.51</v>
      </c>
      <c r="N45" s="55">
        <f>M45/L45%</f>
        <v>34.462872340425534</v>
      </c>
      <c r="O45" s="31">
        <f>O46</f>
        <v>2967.6</v>
      </c>
      <c r="P45" s="33">
        <f t="shared" ref="P45:P109" si="12">O45/M45%</f>
        <v>91.606446653969272</v>
      </c>
      <c r="Q45" s="31">
        <f>Q46</f>
        <v>2967.6</v>
      </c>
      <c r="R45" s="55">
        <f t="shared" ref="R45:R46" si="13">Q45/O45%</f>
        <v>100</v>
      </c>
      <c r="S45" s="31" t="s">
        <v>12</v>
      </c>
      <c r="T45" s="31" t="s">
        <v>12</v>
      </c>
      <c r="U45" s="55" t="s">
        <v>12</v>
      </c>
      <c r="V45" s="134">
        <f t="shared" si="2"/>
        <v>6160.49</v>
      </c>
      <c r="W45" s="134"/>
      <c r="X45" s="31"/>
    </row>
    <row r="46" spans="1:24" ht="156" customHeight="1" outlineLevel="1">
      <c r="A46" s="47">
        <v>1</v>
      </c>
      <c r="B46" s="160" t="s">
        <v>552</v>
      </c>
      <c r="C46" s="160" t="s">
        <v>588</v>
      </c>
      <c r="D46" s="160" t="s">
        <v>13</v>
      </c>
      <c r="E46" s="166">
        <f t="shared" si="0"/>
        <v>9400</v>
      </c>
      <c r="F46" s="166">
        <v>7614</v>
      </c>
      <c r="G46" s="166">
        <v>1786</v>
      </c>
      <c r="H46" s="166">
        <v>0</v>
      </c>
      <c r="I46" s="157">
        <v>19</v>
      </c>
      <c r="J46" s="157">
        <v>19</v>
      </c>
      <c r="K46" s="166">
        <f t="shared" si="11"/>
        <v>100</v>
      </c>
      <c r="L46" s="166">
        <v>9400</v>
      </c>
      <c r="M46" s="166">
        <v>3239.51</v>
      </c>
      <c r="N46" s="166">
        <f>M46/L46*100</f>
        <v>34.462872340425534</v>
      </c>
      <c r="O46" s="166">
        <v>2967.6</v>
      </c>
      <c r="P46" s="36">
        <f t="shared" si="12"/>
        <v>91.606446653969272</v>
      </c>
      <c r="Q46" s="41">
        <v>2967.6</v>
      </c>
      <c r="R46" s="166">
        <f t="shared" si="13"/>
        <v>100</v>
      </c>
      <c r="S46" s="166" t="s">
        <v>12</v>
      </c>
      <c r="T46" s="166" t="s">
        <v>12</v>
      </c>
      <c r="U46" s="166" t="s">
        <v>12</v>
      </c>
      <c r="V46" s="134">
        <f t="shared" si="2"/>
        <v>6160.49</v>
      </c>
      <c r="W46" s="134"/>
      <c r="X46" s="39" t="s">
        <v>727</v>
      </c>
    </row>
    <row r="47" spans="1:24" s="3" customFormat="1" ht="55.5" customHeight="1">
      <c r="A47" s="14" t="s">
        <v>20</v>
      </c>
      <c r="B47" s="226" t="s">
        <v>549</v>
      </c>
      <c r="C47" s="226"/>
      <c r="D47" s="15" t="s">
        <v>12</v>
      </c>
      <c r="E47" s="16">
        <f>F47+G47+H47</f>
        <v>11685767.14861</v>
      </c>
      <c r="F47" s="16">
        <f>F49+F114+F137+F168+F189+F234</f>
        <v>8644178.3990000002</v>
      </c>
      <c r="G47" s="16">
        <f>G49+G114+G137+G168+G189+G234</f>
        <v>3041588.7496099998</v>
      </c>
      <c r="H47" s="16">
        <f>H49+H114+H137+H168+H189+H234</f>
        <v>0</v>
      </c>
      <c r="I47" s="6">
        <f>I49+I114+I137+I168+I189+I234</f>
        <v>75</v>
      </c>
      <c r="J47" s="6">
        <f>J49+J114+J137+J168+J189+J234</f>
        <v>74</v>
      </c>
      <c r="K47" s="105">
        <f t="shared" si="11"/>
        <v>98.666666666666671</v>
      </c>
      <c r="L47" s="16">
        <f>L49+L114+L137+L168+L189+L234</f>
        <v>11451460.541000003</v>
      </c>
      <c r="M47" s="16">
        <f>M49+M114+M137+M168+M189+M234</f>
        <v>11211238.27575</v>
      </c>
      <c r="N47" s="105">
        <f t="shared" ref="N47:N111" si="14">M47/L47%</f>
        <v>97.902256534090753</v>
      </c>
      <c r="O47" s="16">
        <f>O49+O114+O137+O168+O189+O234</f>
        <v>7749037.8788299989</v>
      </c>
      <c r="P47" s="17">
        <f t="shared" si="12"/>
        <v>69.118483509455245</v>
      </c>
      <c r="Q47" s="16">
        <f>Q49+Q114+Q137+Q168+Q189+Q234</f>
        <v>8229324.1099299993</v>
      </c>
      <c r="R47" s="105">
        <f>Q47/O47%</f>
        <v>106.19801114164275</v>
      </c>
      <c r="S47" s="16">
        <f>S114</f>
        <v>234306.6</v>
      </c>
      <c r="T47" s="16">
        <f>T114</f>
        <v>0</v>
      </c>
      <c r="U47" s="105">
        <f>T47/S47%</f>
        <v>0</v>
      </c>
      <c r="V47" s="134">
        <f t="shared" si="2"/>
        <v>240222.26525000297</v>
      </c>
      <c r="W47" s="134"/>
      <c r="X47" s="15"/>
    </row>
    <row r="48" spans="1:24" s="3" customFormat="1" ht="55.5" customHeight="1">
      <c r="A48" s="14"/>
      <c r="B48" s="266" t="s">
        <v>508</v>
      </c>
      <c r="C48" s="266"/>
      <c r="D48" s="15"/>
      <c r="E48" s="16"/>
      <c r="F48" s="16"/>
      <c r="G48" s="16"/>
      <c r="H48" s="16"/>
      <c r="I48" s="171">
        <f>I49</f>
        <v>12</v>
      </c>
      <c r="J48" s="171">
        <f>J49</f>
        <v>12</v>
      </c>
      <c r="K48" s="105"/>
      <c r="L48" s="16"/>
      <c r="M48" s="16"/>
      <c r="N48" s="105"/>
      <c r="O48" s="16"/>
      <c r="P48" s="17"/>
      <c r="Q48" s="16"/>
      <c r="R48" s="105"/>
      <c r="S48" s="16"/>
      <c r="T48" s="16"/>
      <c r="U48" s="105"/>
      <c r="V48" s="134"/>
      <c r="W48" s="134"/>
      <c r="X48" s="15"/>
    </row>
    <row r="49" spans="1:24" s="3" customFormat="1" ht="42" customHeight="1">
      <c r="A49" s="19" t="s">
        <v>22</v>
      </c>
      <c r="B49" s="227" t="s">
        <v>508</v>
      </c>
      <c r="C49" s="227"/>
      <c r="D49" s="20" t="s">
        <v>12</v>
      </c>
      <c r="E49" s="21">
        <f>F49+G49+H49</f>
        <v>4292326.5257999999</v>
      </c>
      <c r="F49" s="21">
        <f>F50+F55+F110</f>
        <v>3466529.19</v>
      </c>
      <c r="G49" s="21">
        <f>G50+G55+G110</f>
        <v>825797.3358</v>
      </c>
      <c r="H49" s="21">
        <f>H50+H55+H110</f>
        <v>0</v>
      </c>
      <c r="I49" s="22">
        <f>I50+I55+I110</f>
        <v>12</v>
      </c>
      <c r="J49" s="22">
        <f>J50+J55+J110</f>
        <v>12</v>
      </c>
      <c r="K49" s="106">
        <f t="shared" si="11"/>
        <v>100</v>
      </c>
      <c r="L49" s="21">
        <f>L50+L55+L110</f>
        <v>4292326.524290001</v>
      </c>
      <c r="M49" s="21">
        <f>M50+M55+M110</f>
        <v>4277302.51</v>
      </c>
      <c r="N49" s="106">
        <f t="shared" si="14"/>
        <v>99.649979697374349</v>
      </c>
      <c r="O49" s="21">
        <f>O50+O55+O110</f>
        <v>2779943.1976699992</v>
      </c>
      <c r="P49" s="23">
        <f t="shared" si="12"/>
        <v>64.992905953476722</v>
      </c>
      <c r="Q49" s="21">
        <f>Q50+Q55+Q110</f>
        <v>3083740.6757399999</v>
      </c>
      <c r="R49" s="106">
        <f t="shared" ref="R49:R111" si="15">Q49/O49%</f>
        <v>110.92819012721655</v>
      </c>
      <c r="S49" s="21" t="s">
        <v>12</v>
      </c>
      <c r="T49" s="21" t="s">
        <v>12</v>
      </c>
      <c r="U49" s="106" t="s">
        <v>12</v>
      </c>
      <c r="V49" s="134">
        <f t="shared" si="2"/>
        <v>15024.014290001243</v>
      </c>
      <c r="W49" s="134"/>
      <c r="X49" s="21"/>
    </row>
    <row r="50" spans="1:24" s="3" customFormat="1" ht="36" customHeight="1">
      <c r="A50" s="24" t="s">
        <v>23</v>
      </c>
      <c r="B50" s="223" t="s">
        <v>548</v>
      </c>
      <c r="C50" s="223"/>
      <c r="D50" s="25" t="s">
        <v>12</v>
      </c>
      <c r="E50" s="26">
        <f t="shared" ref="E50:E126" si="16">F50+G50+H50</f>
        <v>2431588.5085100001</v>
      </c>
      <c r="F50" s="26">
        <f>F51</f>
        <v>1969586.69</v>
      </c>
      <c r="G50" s="26">
        <f>G51</f>
        <v>462001.81851000001</v>
      </c>
      <c r="H50" s="26">
        <f>H51</f>
        <v>0</v>
      </c>
      <c r="I50" s="37">
        <f>I51</f>
        <v>5</v>
      </c>
      <c r="J50" s="37">
        <f>J51</f>
        <v>5</v>
      </c>
      <c r="K50" s="84">
        <f t="shared" si="11"/>
        <v>100</v>
      </c>
      <c r="L50" s="26">
        <f>L51</f>
        <v>2431588.5070000002</v>
      </c>
      <c r="M50" s="26">
        <f>M51</f>
        <v>2425588.5260000001</v>
      </c>
      <c r="N50" s="84">
        <f t="shared" si="14"/>
        <v>99.753248504723246</v>
      </c>
      <c r="O50" s="26">
        <f>O51</f>
        <v>1481588.5179999999</v>
      </c>
      <c r="P50" s="26">
        <f t="shared" si="12"/>
        <v>61.081609766816648</v>
      </c>
      <c r="Q50" s="26">
        <f>Q51</f>
        <v>1729618.3480000002</v>
      </c>
      <c r="R50" s="84">
        <f t="shared" si="15"/>
        <v>116.74080400776974</v>
      </c>
      <c r="S50" s="26" t="s">
        <v>12</v>
      </c>
      <c r="T50" s="26" t="s">
        <v>12</v>
      </c>
      <c r="U50" s="84" t="s">
        <v>12</v>
      </c>
      <c r="V50" s="134">
        <f t="shared" si="2"/>
        <v>5999.9810000001453</v>
      </c>
      <c r="W50" s="134"/>
      <c r="X50" s="26"/>
    </row>
    <row r="51" spans="1:24" s="48" customFormat="1" ht="63" customHeight="1" outlineLevel="1">
      <c r="A51" s="222" t="s">
        <v>133</v>
      </c>
      <c r="B51" s="222"/>
      <c r="C51" s="222"/>
      <c r="D51" s="30" t="s">
        <v>12</v>
      </c>
      <c r="E51" s="31">
        <f>F51+G51+H51</f>
        <v>2431588.5085100001</v>
      </c>
      <c r="F51" s="31">
        <f>F52+F53+F54</f>
        <v>1969586.69</v>
      </c>
      <c r="G51" s="31">
        <f>G52+G53+G54</f>
        <v>462001.81851000001</v>
      </c>
      <c r="H51" s="31">
        <f>H52+H53+H54</f>
        <v>0</v>
      </c>
      <c r="I51" s="32">
        <f>I52+I53+I54</f>
        <v>5</v>
      </c>
      <c r="J51" s="32">
        <f>J52+J53+J54</f>
        <v>5</v>
      </c>
      <c r="K51" s="55">
        <f t="shared" si="11"/>
        <v>100</v>
      </c>
      <c r="L51" s="31">
        <f>L52+L53+L54</f>
        <v>2431588.5070000002</v>
      </c>
      <c r="M51" s="31">
        <f>M52+M53+M54</f>
        <v>2425588.5260000001</v>
      </c>
      <c r="N51" s="55">
        <f t="shared" si="14"/>
        <v>99.753248504723246</v>
      </c>
      <c r="O51" s="31">
        <f>O52+O53+O54</f>
        <v>1481588.5179999999</v>
      </c>
      <c r="P51" s="33">
        <f t="shared" si="12"/>
        <v>61.081609766816648</v>
      </c>
      <c r="Q51" s="31">
        <f>Q52+Q53+Q54</f>
        <v>1729618.3480000002</v>
      </c>
      <c r="R51" s="55">
        <f t="shared" si="15"/>
        <v>116.74080400776974</v>
      </c>
      <c r="S51" s="31" t="s">
        <v>12</v>
      </c>
      <c r="T51" s="31" t="s">
        <v>12</v>
      </c>
      <c r="U51" s="55" t="s">
        <v>12</v>
      </c>
      <c r="V51" s="134">
        <f t="shared" si="2"/>
        <v>5999.9810000001453</v>
      </c>
      <c r="W51" s="134"/>
      <c r="X51" s="31"/>
    </row>
    <row r="52" spans="1:24" s="51" customFormat="1" ht="150" customHeight="1" outlineLevel="1">
      <c r="A52" s="35">
        <v>1</v>
      </c>
      <c r="B52" s="49" t="s">
        <v>6</v>
      </c>
      <c r="C52" s="49" t="s">
        <v>144</v>
      </c>
      <c r="D52" s="49" t="s">
        <v>7</v>
      </c>
      <c r="E52" s="166">
        <f>F52+G52+H52</f>
        <v>485117.55753999995</v>
      </c>
      <c r="F52" s="166">
        <v>392945.22</v>
      </c>
      <c r="G52" s="166">
        <v>92172.337539999993</v>
      </c>
      <c r="H52" s="166">
        <v>0</v>
      </c>
      <c r="I52" s="157">
        <v>1</v>
      </c>
      <c r="J52" s="157">
        <v>1</v>
      </c>
      <c r="K52" s="158">
        <f t="shared" si="11"/>
        <v>100</v>
      </c>
      <c r="L52" s="166">
        <v>485117.55699999997</v>
      </c>
      <c r="M52" s="166">
        <v>485117.56599999999</v>
      </c>
      <c r="N52" s="158">
        <f t="shared" si="14"/>
        <v>100.00000185522043</v>
      </c>
      <c r="O52" s="41">
        <v>485117.56599999999</v>
      </c>
      <c r="P52" s="36">
        <f t="shared" si="12"/>
        <v>100</v>
      </c>
      <c r="Q52" s="41">
        <v>485117.56599999999</v>
      </c>
      <c r="R52" s="158">
        <f t="shared" si="15"/>
        <v>100</v>
      </c>
      <c r="S52" s="166" t="s">
        <v>12</v>
      </c>
      <c r="T52" s="166" t="s">
        <v>12</v>
      </c>
      <c r="U52" s="158" t="s">
        <v>12</v>
      </c>
      <c r="V52" s="134">
        <f t="shared" si="2"/>
        <v>-9.0000000200234354E-3</v>
      </c>
      <c r="W52" s="134"/>
      <c r="X52" s="36"/>
    </row>
    <row r="53" spans="1:24" s="51" customFormat="1" ht="100.5" customHeight="1" outlineLevel="1">
      <c r="A53" s="35">
        <v>2</v>
      </c>
      <c r="B53" s="160" t="s">
        <v>6</v>
      </c>
      <c r="C53" s="160" t="s">
        <v>135</v>
      </c>
      <c r="D53" s="49" t="s">
        <v>7</v>
      </c>
      <c r="E53" s="41">
        <f>F53+G53+H53</f>
        <v>1073235.4754999999</v>
      </c>
      <c r="F53" s="166">
        <v>869320.73499999999</v>
      </c>
      <c r="G53" s="166">
        <v>203914.74050000001</v>
      </c>
      <c r="H53" s="166">
        <v>0</v>
      </c>
      <c r="I53" s="157">
        <v>2</v>
      </c>
      <c r="J53" s="157">
        <v>2</v>
      </c>
      <c r="K53" s="158">
        <f>J53/I53%</f>
        <v>100</v>
      </c>
      <c r="L53" s="166">
        <v>1073235.4750000001</v>
      </c>
      <c r="M53" s="166">
        <v>1069735.48</v>
      </c>
      <c r="N53" s="158">
        <f t="shared" si="14"/>
        <v>99.673883776530957</v>
      </c>
      <c r="O53" s="41">
        <v>573235.47600000002</v>
      </c>
      <c r="P53" s="36">
        <f t="shared" si="12"/>
        <v>53.586656394719192</v>
      </c>
      <c r="Q53" s="41">
        <v>613237.42599999998</v>
      </c>
      <c r="R53" s="158">
        <f t="shared" si="15"/>
        <v>106.97827536410185</v>
      </c>
      <c r="S53" s="166" t="s">
        <v>12</v>
      </c>
      <c r="T53" s="166" t="s">
        <v>12</v>
      </c>
      <c r="U53" s="158" t="s">
        <v>12</v>
      </c>
      <c r="V53" s="134">
        <f t="shared" si="2"/>
        <v>3499.9950000001118</v>
      </c>
      <c r="W53" s="134"/>
      <c r="X53" s="50"/>
    </row>
    <row r="54" spans="1:24" s="51" customFormat="1" ht="60.75" outlineLevel="1">
      <c r="A54" s="35">
        <v>3</v>
      </c>
      <c r="B54" s="160" t="s">
        <v>6</v>
      </c>
      <c r="C54" s="160" t="s">
        <v>145</v>
      </c>
      <c r="D54" s="49" t="s">
        <v>7</v>
      </c>
      <c r="E54" s="41">
        <f>F54+G54+H54</f>
        <v>873235.47546999995</v>
      </c>
      <c r="F54" s="166">
        <v>707320.73499999999</v>
      </c>
      <c r="G54" s="166">
        <v>165914.74046999999</v>
      </c>
      <c r="H54" s="166">
        <v>0</v>
      </c>
      <c r="I54" s="157">
        <v>2</v>
      </c>
      <c r="J54" s="157">
        <v>2</v>
      </c>
      <c r="K54" s="158">
        <f>J54/I54%</f>
        <v>100</v>
      </c>
      <c r="L54" s="166">
        <v>873235.47499999998</v>
      </c>
      <c r="M54" s="166">
        <v>870735.48</v>
      </c>
      <c r="N54" s="158">
        <f t="shared" si="14"/>
        <v>99.713708951185239</v>
      </c>
      <c r="O54" s="41">
        <v>423235.47600000002</v>
      </c>
      <c r="P54" s="36">
        <f t="shared" si="12"/>
        <v>48.606664793307843</v>
      </c>
      <c r="Q54" s="41">
        <v>631263.35600000003</v>
      </c>
      <c r="R54" s="158">
        <f t="shared" si="15"/>
        <v>149.15180597951576</v>
      </c>
      <c r="S54" s="166" t="s">
        <v>12</v>
      </c>
      <c r="T54" s="166" t="s">
        <v>12</v>
      </c>
      <c r="U54" s="158" t="s">
        <v>12</v>
      </c>
      <c r="V54" s="134">
        <f t="shared" si="2"/>
        <v>2499.9949999999953</v>
      </c>
      <c r="W54" s="134"/>
      <c r="X54" s="50"/>
    </row>
    <row r="55" spans="1:24" s="3" customFormat="1" ht="43.5" customHeight="1">
      <c r="A55" s="24" t="s">
        <v>24</v>
      </c>
      <c r="B55" s="223" t="s">
        <v>509</v>
      </c>
      <c r="C55" s="223"/>
      <c r="D55" s="25" t="s">
        <v>12</v>
      </c>
      <c r="E55" s="26">
        <f t="shared" ref="E55:E56" si="17">F55+G55+H55</f>
        <v>1715674.2172899996</v>
      </c>
      <c r="F55" s="26">
        <f>F56+F105</f>
        <v>1425281.8999999997</v>
      </c>
      <c r="G55" s="26">
        <f>G56+G105</f>
        <v>290392.31728999998</v>
      </c>
      <c r="H55" s="26">
        <f>H56+H105</f>
        <v>0</v>
      </c>
      <c r="I55" s="37">
        <f>I56+I105</f>
        <v>6</v>
      </c>
      <c r="J55" s="37">
        <f>J56+J105</f>
        <v>6</v>
      </c>
      <c r="K55" s="84">
        <f>J55/I55%</f>
        <v>100</v>
      </c>
      <c r="L55" s="26">
        <f>L56+L105</f>
        <v>1715674.2172900005</v>
      </c>
      <c r="M55" s="26">
        <f>M56+M105</f>
        <v>1707095.3839999998</v>
      </c>
      <c r="N55" s="84">
        <f t="shared" si="14"/>
        <v>99.499973059946583</v>
      </c>
      <c r="O55" s="26">
        <f>O56+O105</f>
        <v>1153290.8796699995</v>
      </c>
      <c r="P55" s="29">
        <f t="shared" si="12"/>
        <v>67.558666638044144</v>
      </c>
      <c r="Q55" s="26">
        <f>Q56+Q105</f>
        <v>1209503.7277399995</v>
      </c>
      <c r="R55" s="84">
        <f>Q55/O55%</f>
        <v>104.87412577875278</v>
      </c>
      <c r="S55" s="26" t="s">
        <v>12</v>
      </c>
      <c r="T55" s="26" t="s">
        <v>12</v>
      </c>
      <c r="U55" s="84" t="s">
        <v>12</v>
      </c>
      <c r="V55" s="134">
        <f t="shared" si="2"/>
        <v>8578.833290000679</v>
      </c>
      <c r="W55" s="134"/>
      <c r="X55" s="26"/>
    </row>
    <row r="56" spans="1:24" s="48" customFormat="1" ht="51" customHeight="1" outlineLevel="1">
      <c r="A56" s="222" t="s">
        <v>134</v>
      </c>
      <c r="B56" s="222"/>
      <c r="C56" s="222"/>
      <c r="D56" s="30" t="s">
        <v>12</v>
      </c>
      <c r="E56" s="31">
        <f t="shared" si="17"/>
        <v>1528380.6172899995</v>
      </c>
      <c r="F56" s="31">
        <f>SUM(F57:F104)</f>
        <v>1237988.2999999996</v>
      </c>
      <c r="G56" s="31">
        <f>SUM(G57:G104)</f>
        <v>290392.31728999998</v>
      </c>
      <c r="H56" s="31">
        <f>SUM(H57:H104)</f>
        <v>0</v>
      </c>
      <c r="I56" s="32">
        <f>I57</f>
        <v>4</v>
      </c>
      <c r="J56" s="32">
        <f>J57</f>
        <v>4</v>
      </c>
      <c r="K56" s="55">
        <f>J56/I56%</f>
        <v>100</v>
      </c>
      <c r="L56" s="31">
        <f>SUM(L57:L104)</f>
        <v>1528380.6172900004</v>
      </c>
      <c r="M56" s="31">
        <f>SUM(M57:M104)</f>
        <v>1520738.2519999999</v>
      </c>
      <c r="N56" s="55">
        <f t="shared" si="14"/>
        <v>99.499969758609524</v>
      </c>
      <c r="O56" s="31">
        <f>SUM(O57:O104)</f>
        <v>1032434.6556699995</v>
      </c>
      <c r="P56" s="33">
        <f t="shared" si="12"/>
        <v>67.890358798576443</v>
      </c>
      <c r="Q56" s="31">
        <f>SUM(Q57:Q104)</f>
        <v>1063630.2777399996</v>
      </c>
      <c r="R56" s="55">
        <f>Q56/O56%</f>
        <v>103.02155898183752</v>
      </c>
      <c r="S56" s="31" t="s">
        <v>12</v>
      </c>
      <c r="T56" s="31" t="s">
        <v>12</v>
      </c>
      <c r="U56" s="55" t="s">
        <v>12</v>
      </c>
      <c r="V56" s="134">
        <f t="shared" si="2"/>
        <v>7642.3652900005691</v>
      </c>
      <c r="W56" s="134"/>
      <c r="X56" s="31"/>
    </row>
    <row r="57" spans="1:24" s="51" customFormat="1" ht="76.5" customHeight="1" outlineLevel="1">
      <c r="A57" s="47">
        <v>1</v>
      </c>
      <c r="B57" s="52" t="s">
        <v>70</v>
      </c>
      <c r="C57" s="160" t="s">
        <v>136</v>
      </c>
      <c r="D57" s="52" t="s">
        <v>71</v>
      </c>
      <c r="E57" s="41">
        <f t="shared" si="16"/>
        <v>22170.844999999998</v>
      </c>
      <c r="F57" s="39">
        <v>17958.383999999998</v>
      </c>
      <c r="G57" s="39">
        <v>4212.4610000000002</v>
      </c>
      <c r="H57" s="166">
        <v>0</v>
      </c>
      <c r="I57" s="230">
        <v>4</v>
      </c>
      <c r="J57" s="230">
        <v>4</v>
      </c>
      <c r="K57" s="231">
        <f>J57/I57%</f>
        <v>100</v>
      </c>
      <c r="L57" s="41">
        <v>22170.844999999998</v>
      </c>
      <c r="M57" s="166">
        <v>22060.000000000036</v>
      </c>
      <c r="N57" s="158">
        <f t="shared" si="14"/>
        <v>99.500041608698453</v>
      </c>
      <c r="O57" s="41">
        <v>16398.929700000001</v>
      </c>
      <c r="P57" s="36">
        <f t="shared" si="12"/>
        <v>74.337849954668968</v>
      </c>
      <c r="Q57" s="41">
        <v>16398.929700000001</v>
      </c>
      <c r="R57" s="158">
        <f t="shared" si="15"/>
        <v>100.00000000000001</v>
      </c>
      <c r="S57" s="166" t="s">
        <v>12</v>
      </c>
      <c r="T57" s="166" t="s">
        <v>12</v>
      </c>
      <c r="U57" s="158" t="s">
        <v>12</v>
      </c>
      <c r="V57" s="134">
        <f t="shared" si="2"/>
        <v>110.84499999996115</v>
      </c>
      <c r="W57" s="134"/>
      <c r="X57" s="50"/>
    </row>
    <row r="58" spans="1:24" s="51" customFormat="1" ht="65.25" customHeight="1" outlineLevel="1">
      <c r="A58" s="47">
        <v>2</v>
      </c>
      <c r="B58" s="52" t="s">
        <v>72</v>
      </c>
      <c r="C58" s="160" t="s">
        <v>137</v>
      </c>
      <c r="D58" s="52" t="s">
        <v>71</v>
      </c>
      <c r="E58" s="41">
        <f t="shared" si="16"/>
        <v>23274.667000000001</v>
      </c>
      <c r="F58" s="39">
        <v>18852.48</v>
      </c>
      <c r="G58" s="39">
        <v>4422.1869999999999</v>
      </c>
      <c r="H58" s="166">
        <v>0</v>
      </c>
      <c r="I58" s="230"/>
      <c r="J58" s="230"/>
      <c r="K58" s="231"/>
      <c r="L58" s="41">
        <v>23274.667000000001</v>
      </c>
      <c r="M58" s="166">
        <v>23158.3</v>
      </c>
      <c r="N58" s="158">
        <f t="shared" si="14"/>
        <v>99.500027218434525</v>
      </c>
      <c r="O58" s="41">
        <v>17837.883689999999</v>
      </c>
      <c r="P58" s="36">
        <f t="shared" si="12"/>
        <v>77.025877072151232</v>
      </c>
      <c r="Q58" s="41">
        <v>17837.883689999999</v>
      </c>
      <c r="R58" s="158">
        <f t="shared" si="15"/>
        <v>100</v>
      </c>
      <c r="S58" s="166" t="s">
        <v>12</v>
      </c>
      <c r="T58" s="166" t="s">
        <v>12</v>
      </c>
      <c r="U58" s="158" t="s">
        <v>12</v>
      </c>
      <c r="V58" s="134">
        <f t="shared" si="2"/>
        <v>116.36700000000201</v>
      </c>
      <c r="W58" s="134"/>
      <c r="X58" s="50"/>
    </row>
    <row r="59" spans="1:24" s="51" customFormat="1" ht="90.75" customHeight="1" outlineLevel="1">
      <c r="A59" s="47">
        <v>3</v>
      </c>
      <c r="B59" s="52" t="s">
        <v>70</v>
      </c>
      <c r="C59" s="160" t="s">
        <v>138</v>
      </c>
      <c r="D59" s="52" t="s">
        <v>71</v>
      </c>
      <c r="E59" s="41">
        <f t="shared" si="16"/>
        <v>19656.625</v>
      </c>
      <c r="F59" s="39">
        <v>15921.866</v>
      </c>
      <c r="G59" s="39">
        <v>3734.759</v>
      </c>
      <c r="H59" s="166">
        <v>0</v>
      </c>
      <c r="I59" s="230"/>
      <c r="J59" s="230"/>
      <c r="K59" s="231"/>
      <c r="L59" s="41">
        <v>19656.625</v>
      </c>
      <c r="M59" s="166">
        <v>19558.3</v>
      </c>
      <c r="N59" s="158">
        <f t="shared" si="14"/>
        <v>99.499786967498238</v>
      </c>
      <c r="O59" s="41">
        <v>13647.652809999998</v>
      </c>
      <c r="P59" s="36">
        <f t="shared" si="12"/>
        <v>69.779340791377564</v>
      </c>
      <c r="Q59" s="41">
        <v>13647.652809999998</v>
      </c>
      <c r="R59" s="158">
        <f t="shared" si="15"/>
        <v>100.00000000000001</v>
      </c>
      <c r="S59" s="166" t="s">
        <v>12</v>
      </c>
      <c r="T59" s="166" t="s">
        <v>12</v>
      </c>
      <c r="U59" s="158" t="s">
        <v>12</v>
      </c>
      <c r="V59" s="134">
        <f t="shared" si="2"/>
        <v>98.325000000000728</v>
      </c>
      <c r="W59" s="134"/>
      <c r="X59" s="50"/>
    </row>
    <row r="60" spans="1:24" s="51" customFormat="1" ht="65.25" customHeight="1" outlineLevel="1">
      <c r="A60" s="47">
        <v>4</v>
      </c>
      <c r="B60" s="52" t="s">
        <v>73</v>
      </c>
      <c r="C60" s="160" t="s">
        <v>139</v>
      </c>
      <c r="D60" s="52" t="s">
        <v>71</v>
      </c>
      <c r="E60" s="41">
        <f t="shared" si="16"/>
        <v>162293.92199999999</v>
      </c>
      <c r="F60" s="39">
        <v>131458.07699999999</v>
      </c>
      <c r="G60" s="39">
        <v>30835.844999999998</v>
      </c>
      <c r="H60" s="166">
        <v>0</v>
      </c>
      <c r="I60" s="230"/>
      <c r="J60" s="230"/>
      <c r="K60" s="231"/>
      <c r="L60" s="41">
        <v>162293.92199999999</v>
      </c>
      <c r="M60" s="166">
        <v>161482.45199999999</v>
      </c>
      <c r="N60" s="158">
        <f t="shared" si="14"/>
        <v>99.499999759695243</v>
      </c>
      <c r="O60" s="41">
        <v>153408.32978</v>
      </c>
      <c r="P60" s="36">
        <f t="shared" si="12"/>
        <v>95.000000235319689</v>
      </c>
      <c r="Q60" s="41">
        <v>157721.95529000001</v>
      </c>
      <c r="R60" s="158">
        <f t="shared" si="15"/>
        <v>102.8118587277406</v>
      </c>
      <c r="S60" s="166" t="s">
        <v>12</v>
      </c>
      <c r="T60" s="166" t="s">
        <v>12</v>
      </c>
      <c r="U60" s="158" t="s">
        <v>12</v>
      </c>
      <c r="V60" s="134">
        <f t="shared" si="2"/>
        <v>811.47000000000116</v>
      </c>
      <c r="W60" s="134"/>
      <c r="X60" s="50"/>
    </row>
    <row r="61" spans="1:24" s="51" customFormat="1" ht="73.5" customHeight="1" outlineLevel="1">
      <c r="A61" s="47">
        <v>5</v>
      </c>
      <c r="B61" s="52" t="s">
        <v>74</v>
      </c>
      <c r="C61" s="160" t="s">
        <v>140</v>
      </c>
      <c r="D61" s="52" t="s">
        <v>71</v>
      </c>
      <c r="E61" s="41">
        <f t="shared" si="16"/>
        <v>15327.924000000001</v>
      </c>
      <c r="F61" s="39">
        <v>12415.618</v>
      </c>
      <c r="G61" s="39">
        <v>2912.306</v>
      </c>
      <c r="H61" s="166">
        <v>0</v>
      </c>
      <c r="I61" s="230"/>
      <c r="J61" s="230"/>
      <c r="K61" s="231"/>
      <c r="L61" s="41">
        <v>15327.924000000001</v>
      </c>
      <c r="M61" s="166">
        <v>15251.3</v>
      </c>
      <c r="N61" s="158">
        <f t="shared" si="14"/>
        <v>99.500101905515692</v>
      </c>
      <c r="O61" s="41">
        <v>10457.127699999999</v>
      </c>
      <c r="P61" s="36">
        <f t="shared" si="12"/>
        <v>68.565484253801301</v>
      </c>
      <c r="Q61" s="41">
        <v>10457.127699999999</v>
      </c>
      <c r="R61" s="158">
        <f t="shared" si="15"/>
        <v>100</v>
      </c>
      <c r="S61" s="166" t="s">
        <v>12</v>
      </c>
      <c r="T61" s="166" t="s">
        <v>12</v>
      </c>
      <c r="U61" s="158" t="s">
        <v>12</v>
      </c>
      <c r="V61" s="134">
        <f t="shared" si="2"/>
        <v>76.624000000001615</v>
      </c>
      <c r="W61" s="134"/>
      <c r="X61" s="50"/>
    </row>
    <row r="62" spans="1:24" s="51" customFormat="1" ht="57.75" customHeight="1" outlineLevel="1">
      <c r="A62" s="47">
        <v>6</v>
      </c>
      <c r="B62" s="52" t="s">
        <v>297</v>
      </c>
      <c r="C62" s="160" t="s">
        <v>255</v>
      </c>
      <c r="D62" s="52" t="s">
        <v>71</v>
      </c>
      <c r="E62" s="41">
        <f t="shared" si="16"/>
        <v>40433.455000000002</v>
      </c>
      <c r="F62" s="39">
        <v>32751.099000000002</v>
      </c>
      <c r="G62" s="39">
        <v>7682.3560000000007</v>
      </c>
      <c r="H62" s="166">
        <v>0</v>
      </c>
      <c r="I62" s="230"/>
      <c r="J62" s="230"/>
      <c r="K62" s="231"/>
      <c r="L62" s="41">
        <v>40433.455000000002</v>
      </c>
      <c r="M62" s="166">
        <v>40231.300000000003</v>
      </c>
      <c r="N62" s="158">
        <f t="shared" si="14"/>
        <v>99.500030358523645</v>
      </c>
      <c r="O62" s="41">
        <v>10116.99425</v>
      </c>
      <c r="P62" s="36">
        <f t="shared" si="12"/>
        <v>25.147072677243834</v>
      </c>
      <c r="Q62" s="41">
        <v>10116.99425</v>
      </c>
      <c r="R62" s="158">
        <f t="shared" si="15"/>
        <v>100</v>
      </c>
      <c r="S62" s="166" t="s">
        <v>12</v>
      </c>
      <c r="T62" s="166" t="s">
        <v>12</v>
      </c>
      <c r="U62" s="158" t="s">
        <v>12</v>
      </c>
      <c r="V62" s="134">
        <f t="shared" si="2"/>
        <v>202.15499999999884</v>
      </c>
      <c r="W62" s="134"/>
      <c r="X62" s="50"/>
    </row>
    <row r="63" spans="1:24" s="51" customFormat="1" ht="63" customHeight="1" outlineLevel="1">
      <c r="A63" s="47">
        <v>7</v>
      </c>
      <c r="B63" s="52" t="s">
        <v>75</v>
      </c>
      <c r="C63" s="160" t="s">
        <v>256</v>
      </c>
      <c r="D63" s="52" t="s">
        <v>71</v>
      </c>
      <c r="E63" s="41">
        <f t="shared" si="16"/>
        <v>10142.687000000002</v>
      </c>
      <c r="F63" s="39">
        <v>8215.5760000000009</v>
      </c>
      <c r="G63" s="39">
        <v>1927.1110000000001</v>
      </c>
      <c r="H63" s="166">
        <v>0</v>
      </c>
      <c r="I63" s="230"/>
      <c r="J63" s="230"/>
      <c r="K63" s="231"/>
      <c r="L63" s="41">
        <v>10142.687000000002</v>
      </c>
      <c r="M63" s="166">
        <v>10092</v>
      </c>
      <c r="N63" s="158">
        <f t="shared" si="14"/>
        <v>99.500260631132534</v>
      </c>
      <c r="O63" s="41">
        <v>4961.1918500000002</v>
      </c>
      <c r="P63" s="36">
        <f t="shared" si="12"/>
        <v>49.159649722552516</v>
      </c>
      <c r="Q63" s="41">
        <v>4961.1918499999992</v>
      </c>
      <c r="R63" s="158">
        <f t="shared" si="15"/>
        <v>99.999999999999986</v>
      </c>
      <c r="S63" s="166" t="s">
        <v>12</v>
      </c>
      <c r="T63" s="166" t="s">
        <v>12</v>
      </c>
      <c r="U63" s="158" t="s">
        <v>12</v>
      </c>
      <c r="V63" s="134">
        <f t="shared" si="2"/>
        <v>50.687000000001717</v>
      </c>
      <c r="W63" s="134"/>
      <c r="X63" s="50"/>
    </row>
    <row r="64" spans="1:24" s="51" customFormat="1" ht="57.75" customHeight="1" outlineLevel="1">
      <c r="A64" s="47">
        <v>8</v>
      </c>
      <c r="B64" s="52" t="s">
        <v>311</v>
      </c>
      <c r="C64" s="160" t="s">
        <v>409</v>
      </c>
      <c r="D64" s="52" t="s">
        <v>71</v>
      </c>
      <c r="E64" s="41">
        <f t="shared" si="16"/>
        <v>27061.207000000002</v>
      </c>
      <c r="F64" s="39">
        <v>21919.578000000001</v>
      </c>
      <c r="G64" s="39">
        <v>5141.6289999999999</v>
      </c>
      <c r="H64" s="166">
        <v>0</v>
      </c>
      <c r="I64" s="230"/>
      <c r="J64" s="230"/>
      <c r="K64" s="231"/>
      <c r="L64" s="41">
        <v>27061.207000000002</v>
      </c>
      <c r="M64" s="166">
        <v>26925.9</v>
      </c>
      <c r="N64" s="158">
        <f t="shared" si="14"/>
        <v>99.499996434009759</v>
      </c>
      <c r="O64" s="41">
        <v>22270.089090000001</v>
      </c>
      <c r="P64" s="36">
        <f t="shared" si="12"/>
        <v>82.708801154278973</v>
      </c>
      <c r="Q64" s="41">
        <v>24485.987390000002</v>
      </c>
      <c r="R64" s="158">
        <f t="shared" si="15"/>
        <v>109.95010972360686</v>
      </c>
      <c r="S64" s="166" t="s">
        <v>12</v>
      </c>
      <c r="T64" s="166" t="s">
        <v>12</v>
      </c>
      <c r="U64" s="158" t="s">
        <v>12</v>
      </c>
      <c r="V64" s="134">
        <f t="shared" si="2"/>
        <v>135.3070000000007</v>
      </c>
      <c r="W64" s="134"/>
      <c r="X64" s="50"/>
    </row>
    <row r="65" spans="1:24" s="51" customFormat="1" ht="55.5" customHeight="1" outlineLevel="1">
      <c r="A65" s="47">
        <v>9</v>
      </c>
      <c r="B65" s="52" t="s">
        <v>76</v>
      </c>
      <c r="C65" s="160" t="s">
        <v>257</v>
      </c>
      <c r="D65" s="52" t="s">
        <v>71</v>
      </c>
      <c r="E65" s="41">
        <f t="shared" si="16"/>
        <v>25972.205999999998</v>
      </c>
      <c r="F65" s="39">
        <v>21037.486999999997</v>
      </c>
      <c r="G65" s="39">
        <v>4934.7190000000001</v>
      </c>
      <c r="H65" s="166">
        <v>0</v>
      </c>
      <c r="I65" s="230"/>
      <c r="J65" s="230"/>
      <c r="K65" s="231"/>
      <c r="L65" s="41">
        <v>25972.205999999998</v>
      </c>
      <c r="M65" s="166">
        <v>25842.3</v>
      </c>
      <c r="N65" s="158">
        <f t="shared" si="14"/>
        <v>99.499826853367793</v>
      </c>
      <c r="O65" s="41">
        <v>10212.116789999998</v>
      </c>
      <c r="P65" s="36">
        <f t="shared" si="12"/>
        <v>39.517058427461947</v>
      </c>
      <c r="Q65" s="41">
        <v>10212.116789999998</v>
      </c>
      <c r="R65" s="158">
        <f t="shared" si="15"/>
        <v>100</v>
      </c>
      <c r="S65" s="166" t="s">
        <v>12</v>
      </c>
      <c r="T65" s="166" t="s">
        <v>12</v>
      </c>
      <c r="U65" s="158" t="s">
        <v>12</v>
      </c>
      <c r="V65" s="134">
        <f t="shared" si="2"/>
        <v>129.90599999999904</v>
      </c>
      <c r="W65" s="134"/>
      <c r="X65" s="50"/>
    </row>
    <row r="66" spans="1:24" s="51" customFormat="1" ht="79.5" customHeight="1" outlineLevel="1">
      <c r="A66" s="47">
        <v>10</v>
      </c>
      <c r="B66" s="52" t="s">
        <v>77</v>
      </c>
      <c r="C66" s="160" t="s">
        <v>258</v>
      </c>
      <c r="D66" s="52" t="s">
        <v>71</v>
      </c>
      <c r="E66" s="41">
        <f t="shared" si="16"/>
        <v>81453.534</v>
      </c>
      <c r="F66" s="39">
        <v>65977.362999999998</v>
      </c>
      <c r="G66" s="39">
        <v>15476.171</v>
      </c>
      <c r="H66" s="166">
        <v>0</v>
      </c>
      <c r="I66" s="230"/>
      <c r="J66" s="230"/>
      <c r="K66" s="231"/>
      <c r="L66" s="41">
        <v>81453.534</v>
      </c>
      <c r="M66" s="166">
        <v>81046.299999999988</v>
      </c>
      <c r="N66" s="158">
        <f t="shared" si="14"/>
        <v>99.500041336450778</v>
      </c>
      <c r="O66" s="41">
        <v>48217.74543000001</v>
      </c>
      <c r="P66" s="36">
        <f t="shared" si="12"/>
        <v>59.494073671469295</v>
      </c>
      <c r="Q66" s="41">
        <v>48217.745430000003</v>
      </c>
      <c r="R66" s="158">
        <f t="shared" si="15"/>
        <v>99.999999999999986</v>
      </c>
      <c r="S66" s="166" t="s">
        <v>12</v>
      </c>
      <c r="T66" s="166" t="s">
        <v>12</v>
      </c>
      <c r="U66" s="158" t="s">
        <v>12</v>
      </c>
      <c r="V66" s="134">
        <f t="shared" si="2"/>
        <v>407.23400000001129</v>
      </c>
      <c r="W66" s="134"/>
      <c r="X66" s="50"/>
    </row>
    <row r="67" spans="1:24" s="51" customFormat="1" ht="51.75" customHeight="1" outlineLevel="1">
      <c r="A67" s="47">
        <v>11</v>
      </c>
      <c r="B67" s="52" t="s">
        <v>78</v>
      </c>
      <c r="C67" s="160" t="s">
        <v>259</v>
      </c>
      <c r="D67" s="52" t="s">
        <v>71</v>
      </c>
      <c r="E67" s="41">
        <f t="shared" si="16"/>
        <v>33029.652000000002</v>
      </c>
      <c r="F67" s="39">
        <v>26754.018</v>
      </c>
      <c r="G67" s="39">
        <v>6275.634</v>
      </c>
      <c r="H67" s="166">
        <v>0</v>
      </c>
      <c r="I67" s="230"/>
      <c r="J67" s="230"/>
      <c r="K67" s="231"/>
      <c r="L67" s="41">
        <v>33029.652000000002</v>
      </c>
      <c r="M67" s="166">
        <v>32864.5</v>
      </c>
      <c r="N67" s="158">
        <f t="shared" si="14"/>
        <v>99.499988676841028</v>
      </c>
      <c r="O67" s="41">
        <v>8508.8708100000003</v>
      </c>
      <c r="P67" s="36">
        <f t="shared" si="12"/>
        <v>25.89076605455735</v>
      </c>
      <c r="Q67" s="41">
        <v>8508.8708099999985</v>
      </c>
      <c r="R67" s="158">
        <f t="shared" si="15"/>
        <v>99.999999999999972</v>
      </c>
      <c r="S67" s="166" t="s">
        <v>12</v>
      </c>
      <c r="T67" s="166" t="s">
        <v>12</v>
      </c>
      <c r="U67" s="158" t="s">
        <v>12</v>
      </c>
      <c r="V67" s="134">
        <f t="shared" si="2"/>
        <v>165.15200000000186</v>
      </c>
      <c r="W67" s="134"/>
      <c r="X67" s="50"/>
    </row>
    <row r="68" spans="1:24" s="51" customFormat="1" ht="60.75" outlineLevel="1">
      <c r="A68" s="47">
        <v>12</v>
      </c>
      <c r="B68" s="52" t="s">
        <v>79</v>
      </c>
      <c r="C68" s="160" t="s">
        <v>260</v>
      </c>
      <c r="D68" s="52" t="s">
        <v>71</v>
      </c>
      <c r="E68" s="41">
        <f t="shared" si="16"/>
        <v>12649.884999999998</v>
      </c>
      <c r="F68" s="39">
        <v>10246.406999999999</v>
      </c>
      <c r="G68" s="39">
        <v>2403.4779999999996</v>
      </c>
      <c r="H68" s="166">
        <v>0</v>
      </c>
      <c r="I68" s="230"/>
      <c r="J68" s="230"/>
      <c r="K68" s="231"/>
      <c r="L68" s="41">
        <v>12649.884999999998</v>
      </c>
      <c r="M68" s="166">
        <v>12586.599999999999</v>
      </c>
      <c r="N68" s="158">
        <f t="shared" si="14"/>
        <v>99.499718772146934</v>
      </c>
      <c r="O68" s="41">
        <v>0</v>
      </c>
      <c r="P68" s="36">
        <f t="shared" si="12"/>
        <v>0</v>
      </c>
      <c r="Q68" s="41">
        <v>0</v>
      </c>
      <c r="R68" s="158" t="e">
        <f t="shared" si="15"/>
        <v>#DIV/0!</v>
      </c>
      <c r="S68" s="166" t="s">
        <v>12</v>
      </c>
      <c r="T68" s="166" t="s">
        <v>12</v>
      </c>
      <c r="U68" s="158" t="s">
        <v>12</v>
      </c>
      <c r="V68" s="134">
        <f t="shared" si="2"/>
        <v>63.284999999999854</v>
      </c>
      <c r="W68" s="134"/>
      <c r="X68" s="50"/>
    </row>
    <row r="69" spans="1:24" s="51" customFormat="1" ht="72" customHeight="1" outlineLevel="1">
      <c r="A69" s="47">
        <v>13</v>
      </c>
      <c r="B69" s="52" t="s">
        <v>80</v>
      </c>
      <c r="C69" s="160" t="s">
        <v>261</v>
      </c>
      <c r="D69" s="52" t="s">
        <v>71</v>
      </c>
      <c r="E69" s="41">
        <f t="shared" si="16"/>
        <v>39414.663</v>
      </c>
      <c r="F69" s="39">
        <v>31925.877</v>
      </c>
      <c r="G69" s="39">
        <v>7488.7860000000001</v>
      </c>
      <c r="H69" s="166">
        <v>0</v>
      </c>
      <c r="I69" s="230"/>
      <c r="J69" s="230"/>
      <c r="K69" s="231"/>
      <c r="L69" s="41">
        <v>39414.663</v>
      </c>
      <c r="M69" s="166">
        <v>39217.599999999991</v>
      </c>
      <c r="N69" s="158">
        <f t="shared" si="14"/>
        <v>99.500026170463485</v>
      </c>
      <c r="O69" s="41">
        <v>16857.549890000002</v>
      </c>
      <c r="P69" s="36">
        <f t="shared" si="12"/>
        <v>42.98465456835708</v>
      </c>
      <c r="Q69" s="41">
        <v>16857.549890000002</v>
      </c>
      <c r="R69" s="158">
        <f t="shared" si="15"/>
        <v>100</v>
      </c>
      <c r="S69" s="166" t="s">
        <v>12</v>
      </c>
      <c r="T69" s="166" t="s">
        <v>12</v>
      </c>
      <c r="U69" s="158" t="s">
        <v>12</v>
      </c>
      <c r="V69" s="134">
        <f t="shared" si="2"/>
        <v>197.0630000000092</v>
      </c>
      <c r="W69" s="134"/>
      <c r="X69" s="50"/>
    </row>
    <row r="70" spans="1:24" s="51" customFormat="1" ht="60.75" outlineLevel="1">
      <c r="A70" s="47">
        <v>14</v>
      </c>
      <c r="B70" s="52" t="s">
        <v>73</v>
      </c>
      <c r="C70" s="160" t="s">
        <v>262</v>
      </c>
      <c r="D70" s="52" t="s">
        <v>71</v>
      </c>
      <c r="E70" s="41">
        <f t="shared" si="16"/>
        <v>17033.974000000002</v>
      </c>
      <c r="F70" s="39">
        <v>13797.519</v>
      </c>
      <c r="G70" s="39">
        <v>3236.4549999999999</v>
      </c>
      <c r="H70" s="166">
        <v>0</v>
      </c>
      <c r="I70" s="230"/>
      <c r="J70" s="230"/>
      <c r="K70" s="231"/>
      <c r="L70" s="41">
        <v>17033.974000000002</v>
      </c>
      <c r="M70" s="166">
        <v>16948.8</v>
      </c>
      <c r="N70" s="158">
        <f t="shared" si="14"/>
        <v>99.499975754336589</v>
      </c>
      <c r="O70" s="41">
        <v>13737.87434</v>
      </c>
      <c r="P70" s="36">
        <f t="shared" si="12"/>
        <v>81.055144553006699</v>
      </c>
      <c r="Q70" s="41">
        <v>13737.87434</v>
      </c>
      <c r="R70" s="158">
        <f t="shared" si="15"/>
        <v>100.00000000000001</v>
      </c>
      <c r="S70" s="166" t="s">
        <v>12</v>
      </c>
      <c r="T70" s="166" t="s">
        <v>12</v>
      </c>
      <c r="U70" s="158" t="s">
        <v>12</v>
      </c>
      <c r="V70" s="134">
        <f t="shared" si="2"/>
        <v>85.174000000002707</v>
      </c>
      <c r="W70" s="134"/>
      <c r="X70" s="50"/>
    </row>
    <row r="71" spans="1:24" s="51" customFormat="1" ht="40.5" outlineLevel="1">
      <c r="A71" s="47">
        <v>15</v>
      </c>
      <c r="B71" s="52" t="s">
        <v>81</v>
      </c>
      <c r="C71" s="160" t="s">
        <v>263</v>
      </c>
      <c r="D71" s="52" t="s">
        <v>71</v>
      </c>
      <c r="E71" s="41">
        <f t="shared" si="16"/>
        <v>10000</v>
      </c>
      <c r="F71" s="39">
        <v>8100</v>
      </c>
      <c r="G71" s="39">
        <v>1900</v>
      </c>
      <c r="H71" s="166">
        <v>0</v>
      </c>
      <c r="I71" s="230"/>
      <c r="J71" s="230"/>
      <c r="K71" s="231"/>
      <c r="L71" s="41">
        <v>10000</v>
      </c>
      <c r="M71" s="166">
        <v>9949.7999999999993</v>
      </c>
      <c r="N71" s="158">
        <f t="shared" si="14"/>
        <v>99.49799999999999</v>
      </c>
      <c r="O71" s="41">
        <v>5517.2181300000002</v>
      </c>
      <c r="P71" s="36">
        <f t="shared" si="12"/>
        <v>55.450543025990477</v>
      </c>
      <c r="Q71" s="41">
        <v>8784.8010699999995</v>
      </c>
      <c r="R71" s="158">
        <f t="shared" si="15"/>
        <v>159.22519035875058</v>
      </c>
      <c r="S71" s="166" t="s">
        <v>12</v>
      </c>
      <c r="T71" s="166" t="s">
        <v>12</v>
      </c>
      <c r="U71" s="158" t="s">
        <v>12</v>
      </c>
      <c r="V71" s="134">
        <f t="shared" si="2"/>
        <v>50.200000000000728</v>
      </c>
      <c r="W71" s="134"/>
      <c r="X71" s="50"/>
    </row>
    <row r="72" spans="1:24" s="51" customFormat="1" ht="66.75" customHeight="1" outlineLevel="1">
      <c r="A72" s="47">
        <v>16</v>
      </c>
      <c r="B72" s="52" t="s">
        <v>70</v>
      </c>
      <c r="C72" s="160" t="s">
        <v>264</v>
      </c>
      <c r="D72" s="52" t="s">
        <v>71</v>
      </c>
      <c r="E72" s="41">
        <f t="shared" si="16"/>
        <v>56772.303999999996</v>
      </c>
      <c r="F72" s="39">
        <v>45985.565999999999</v>
      </c>
      <c r="G72" s="39">
        <v>10786.737999999999</v>
      </c>
      <c r="H72" s="166">
        <v>0</v>
      </c>
      <c r="I72" s="230"/>
      <c r="J72" s="230"/>
      <c r="K72" s="231"/>
      <c r="L72" s="41">
        <v>56772.303999999996</v>
      </c>
      <c r="M72" s="166">
        <v>56488.399999999994</v>
      </c>
      <c r="N72" s="158">
        <f t="shared" si="14"/>
        <v>99.499925174782405</v>
      </c>
      <c r="O72" s="41">
        <v>45450.71817</v>
      </c>
      <c r="P72" s="36">
        <f t="shared" si="12"/>
        <v>80.460268249764567</v>
      </c>
      <c r="Q72" s="41">
        <v>45450.71817</v>
      </c>
      <c r="R72" s="158">
        <f t="shared" si="15"/>
        <v>100</v>
      </c>
      <c r="S72" s="166" t="s">
        <v>12</v>
      </c>
      <c r="T72" s="166" t="s">
        <v>12</v>
      </c>
      <c r="U72" s="158" t="s">
        <v>12</v>
      </c>
      <c r="V72" s="134">
        <f t="shared" si="2"/>
        <v>283.90400000000227</v>
      </c>
      <c r="W72" s="134"/>
      <c r="X72" s="50"/>
    </row>
    <row r="73" spans="1:24" s="51" customFormat="1" ht="60.75" outlineLevel="1">
      <c r="A73" s="47">
        <v>17</v>
      </c>
      <c r="B73" s="52" t="s">
        <v>82</v>
      </c>
      <c r="C73" s="160" t="s">
        <v>265</v>
      </c>
      <c r="D73" s="52" t="s">
        <v>71</v>
      </c>
      <c r="E73" s="41">
        <f t="shared" si="16"/>
        <v>42418.775999999998</v>
      </c>
      <c r="F73" s="39">
        <v>34359.209000000003</v>
      </c>
      <c r="G73" s="39">
        <v>8059.5669999999991</v>
      </c>
      <c r="H73" s="166">
        <v>0</v>
      </c>
      <c r="I73" s="230"/>
      <c r="J73" s="230"/>
      <c r="K73" s="231"/>
      <c r="L73" s="41">
        <v>42418.775999999998</v>
      </c>
      <c r="M73" s="166">
        <v>42206.7</v>
      </c>
      <c r="N73" s="158">
        <f t="shared" si="14"/>
        <v>99.500042151145522</v>
      </c>
      <c r="O73" s="41">
        <v>40096.347999999998</v>
      </c>
      <c r="P73" s="36">
        <f t="shared" si="12"/>
        <v>94.99995972203466</v>
      </c>
      <c r="Q73" s="41">
        <v>40361.807840000001</v>
      </c>
      <c r="R73" s="158">
        <f t="shared" si="15"/>
        <v>100.66205490834228</v>
      </c>
      <c r="S73" s="166" t="s">
        <v>12</v>
      </c>
      <c r="T73" s="166" t="s">
        <v>12</v>
      </c>
      <c r="U73" s="158" t="s">
        <v>12</v>
      </c>
      <c r="V73" s="134">
        <f t="shared" ref="V73:V137" si="18">L73-M73</f>
        <v>212.07600000000093</v>
      </c>
      <c r="W73" s="134"/>
      <c r="X73" s="50"/>
    </row>
    <row r="74" spans="1:24" s="51" customFormat="1" ht="40.5" outlineLevel="1">
      <c r="A74" s="47">
        <v>18</v>
      </c>
      <c r="B74" s="52" t="s">
        <v>313</v>
      </c>
      <c r="C74" s="160" t="s">
        <v>266</v>
      </c>
      <c r="D74" s="52" t="s">
        <v>71</v>
      </c>
      <c r="E74" s="41">
        <f t="shared" si="16"/>
        <v>129245.54800000001</v>
      </c>
      <c r="F74" s="39">
        <v>104688.894</v>
      </c>
      <c r="G74" s="39">
        <v>24556.654000000002</v>
      </c>
      <c r="H74" s="166">
        <v>0</v>
      </c>
      <c r="I74" s="230"/>
      <c r="J74" s="230"/>
      <c r="K74" s="231"/>
      <c r="L74" s="41">
        <v>129245.54800000001</v>
      </c>
      <c r="M74" s="166">
        <v>128599.29999999999</v>
      </c>
      <c r="N74" s="158">
        <f t="shared" si="14"/>
        <v>99.499984324411685</v>
      </c>
      <c r="O74" s="41">
        <v>87570.999129999997</v>
      </c>
      <c r="P74" s="36">
        <f t="shared" si="12"/>
        <v>68.09601539821756</v>
      </c>
      <c r="Q74" s="41">
        <v>87570.999129999997</v>
      </c>
      <c r="R74" s="158">
        <f t="shared" si="15"/>
        <v>100</v>
      </c>
      <c r="S74" s="166" t="s">
        <v>12</v>
      </c>
      <c r="T74" s="166" t="s">
        <v>12</v>
      </c>
      <c r="U74" s="158" t="s">
        <v>12</v>
      </c>
      <c r="V74" s="134">
        <f t="shared" si="18"/>
        <v>646.24800000002142</v>
      </c>
      <c r="W74" s="134"/>
      <c r="X74" s="50"/>
    </row>
    <row r="75" spans="1:24" s="51" customFormat="1" ht="60.75" outlineLevel="1">
      <c r="A75" s="47">
        <v>19</v>
      </c>
      <c r="B75" s="52" t="s">
        <v>83</v>
      </c>
      <c r="C75" s="160" t="s">
        <v>267</v>
      </c>
      <c r="D75" s="52" t="s">
        <v>71</v>
      </c>
      <c r="E75" s="41">
        <f t="shared" si="16"/>
        <v>10664.566000000001</v>
      </c>
      <c r="F75" s="39">
        <v>8638.2980000000007</v>
      </c>
      <c r="G75" s="39">
        <v>2026.268</v>
      </c>
      <c r="H75" s="166">
        <v>0</v>
      </c>
      <c r="I75" s="230"/>
      <c r="J75" s="230"/>
      <c r="K75" s="231"/>
      <c r="L75" s="41">
        <v>10664.566000000001</v>
      </c>
      <c r="M75" s="166">
        <v>10611.199999999999</v>
      </c>
      <c r="N75" s="158">
        <f t="shared" si="14"/>
        <v>99.499595201529985</v>
      </c>
      <c r="O75" s="41">
        <v>8308.0796499999997</v>
      </c>
      <c r="P75" s="36">
        <f t="shared" si="12"/>
        <v>78.295382708835945</v>
      </c>
      <c r="Q75" s="41">
        <v>8308.0796499999997</v>
      </c>
      <c r="R75" s="158">
        <f t="shared" si="15"/>
        <v>100</v>
      </c>
      <c r="S75" s="166" t="s">
        <v>12</v>
      </c>
      <c r="T75" s="166" t="s">
        <v>12</v>
      </c>
      <c r="U75" s="158" t="s">
        <v>12</v>
      </c>
      <c r="V75" s="134">
        <f t="shared" si="18"/>
        <v>53.366000000001804</v>
      </c>
      <c r="W75" s="134"/>
      <c r="X75" s="50"/>
    </row>
    <row r="76" spans="1:24" s="51" customFormat="1" ht="75.75" customHeight="1" outlineLevel="1">
      <c r="A76" s="47">
        <v>20</v>
      </c>
      <c r="B76" s="52" t="s">
        <v>84</v>
      </c>
      <c r="C76" s="160" t="s">
        <v>268</v>
      </c>
      <c r="D76" s="52" t="s">
        <v>71</v>
      </c>
      <c r="E76" s="41">
        <f t="shared" si="16"/>
        <v>11658.395999999999</v>
      </c>
      <c r="F76" s="39">
        <v>9443.3009999999995</v>
      </c>
      <c r="G76" s="39">
        <v>2215.0949999999998</v>
      </c>
      <c r="H76" s="166">
        <v>0</v>
      </c>
      <c r="I76" s="230"/>
      <c r="J76" s="230"/>
      <c r="K76" s="231"/>
      <c r="L76" s="41">
        <v>11658.395999999999</v>
      </c>
      <c r="M76" s="166">
        <v>11600.099999999999</v>
      </c>
      <c r="N76" s="158">
        <f t="shared" si="14"/>
        <v>99.499965518412651</v>
      </c>
      <c r="O76" s="41">
        <v>7167.3941999999988</v>
      </c>
      <c r="P76" s="36">
        <f t="shared" si="12"/>
        <v>61.787348384927711</v>
      </c>
      <c r="Q76" s="41">
        <v>7167.3942000000015</v>
      </c>
      <c r="R76" s="158">
        <f t="shared" si="15"/>
        <v>100.00000000000004</v>
      </c>
      <c r="S76" s="166" t="s">
        <v>12</v>
      </c>
      <c r="T76" s="166" t="s">
        <v>12</v>
      </c>
      <c r="U76" s="158" t="s">
        <v>12</v>
      </c>
      <c r="V76" s="134">
        <f t="shared" si="18"/>
        <v>58.296000000000276</v>
      </c>
      <c r="W76" s="134"/>
      <c r="X76" s="50"/>
    </row>
    <row r="77" spans="1:24" s="51" customFormat="1" ht="66.75" customHeight="1" outlineLevel="1">
      <c r="A77" s="47">
        <v>21</v>
      </c>
      <c r="B77" s="52" t="s">
        <v>85</v>
      </c>
      <c r="C77" s="160" t="s">
        <v>269</v>
      </c>
      <c r="D77" s="52" t="s">
        <v>71</v>
      </c>
      <c r="E77" s="41">
        <f t="shared" si="16"/>
        <v>39668.97</v>
      </c>
      <c r="F77" s="39">
        <v>32131.866000000002</v>
      </c>
      <c r="G77" s="39">
        <v>7537.1040000000003</v>
      </c>
      <c r="H77" s="166">
        <v>0</v>
      </c>
      <c r="I77" s="230"/>
      <c r="J77" s="230"/>
      <c r="K77" s="231"/>
      <c r="L77" s="41">
        <v>39668.97</v>
      </c>
      <c r="M77" s="166">
        <v>39470.6</v>
      </c>
      <c r="N77" s="158">
        <f t="shared" si="14"/>
        <v>99.499936600320098</v>
      </c>
      <c r="O77" s="41">
        <v>25899.203839999995</v>
      </c>
      <c r="P77" s="36">
        <f t="shared" si="12"/>
        <v>65.616443226097388</v>
      </c>
      <c r="Q77" s="41">
        <v>25899.203839999998</v>
      </c>
      <c r="R77" s="158">
        <f t="shared" si="15"/>
        <v>100.00000000000001</v>
      </c>
      <c r="S77" s="166" t="s">
        <v>12</v>
      </c>
      <c r="T77" s="166" t="s">
        <v>12</v>
      </c>
      <c r="U77" s="158" t="s">
        <v>12</v>
      </c>
      <c r="V77" s="134">
        <f t="shared" si="18"/>
        <v>198.37000000000262</v>
      </c>
      <c r="W77" s="134"/>
      <c r="X77" s="50"/>
    </row>
    <row r="78" spans="1:24" s="51" customFormat="1" ht="60.75" customHeight="1" outlineLevel="1">
      <c r="A78" s="47">
        <v>22</v>
      </c>
      <c r="B78" s="52" t="s">
        <v>86</v>
      </c>
      <c r="C78" s="160" t="s">
        <v>270</v>
      </c>
      <c r="D78" s="52" t="s">
        <v>71</v>
      </c>
      <c r="E78" s="41">
        <f t="shared" si="16"/>
        <v>34681.093999999997</v>
      </c>
      <c r="F78" s="39">
        <v>28091.685999999998</v>
      </c>
      <c r="G78" s="39">
        <v>6589.4079999999994</v>
      </c>
      <c r="H78" s="166">
        <v>0</v>
      </c>
      <c r="I78" s="230"/>
      <c r="J78" s="230"/>
      <c r="K78" s="231"/>
      <c r="L78" s="41">
        <v>34681.093999999997</v>
      </c>
      <c r="M78" s="166">
        <v>34507.699999999997</v>
      </c>
      <c r="N78" s="158">
        <f t="shared" si="14"/>
        <v>99.500033072774471</v>
      </c>
      <c r="O78" s="41">
        <v>17899.478800000001</v>
      </c>
      <c r="P78" s="36">
        <f t="shared" si="12"/>
        <v>51.870970247220185</v>
      </c>
      <c r="Q78" s="41">
        <v>26744.431199999999</v>
      </c>
      <c r="R78" s="158">
        <f t="shared" si="15"/>
        <v>149.41458071952351</v>
      </c>
      <c r="S78" s="166" t="s">
        <v>12</v>
      </c>
      <c r="T78" s="166" t="s">
        <v>12</v>
      </c>
      <c r="U78" s="158" t="s">
        <v>12</v>
      </c>
      <c r="V78" s="134">
        <f t="shared" si="18"/>
        <v>173.39400000000023</v>
      </c>
      <c r="W78" s="134"/>
      <c r="X78" s="50"/>
    </row>
    <row r="79" spans="1:24" s="51" customFormat="1" ht="53.25" customHeight="1" outlineLevel="1">
      <c r="A79" s="47">
        <v>23</v>
      </c>
      <c r="B79" s="52" t="s">
        <v>298</v>
      </c>
      <c r="C79" s="160" t="s">
        <v>271</v>
      </c>
      <c r="D79" s="52" t="s">
        <v>71</v>
      </c>
      <c r="E79" s="41">
        <f t="shared" si="16"/>
        <v>63730.746999999996</v>
      </c>
      <c r="F79" s="39">
        <v>51621.904999999999</v>
      </c>
      <c r="G79" s="39">
        <v>12108.841999999999</v>
      </c>
      <c r="H79" s="166">
        <v>0</v>
      </c>
      <c r="I79" s="230"/>
      <c r="J79" s="230"/>
      <c r="K79" s="231"/>
      <c r="L79" s="41">
        <v>63730.746999999996</v>
      </c>
      <c r="M79" s="166">
        <v>63412.099999999991</v>
      </c>
      <c r="N79" s="158">
        <f t="shared" si="14"/>
        <v>99.500010567897462</v>
      </c>
      <c r="O79" s="41">
        <v>34216.956030000001</v>
      </c>
      <c r="P79" s="36">
        <f t="shared" si="12"/>
        <v>53.959663896953437</v>
      </c>
      <c r="Q79" s="41">
        <v>44280.946400000001</v>
      </c>
      <c r="R79" s="158">
        <f t="shared" si="15"/>
        <v>129.41229009727317</v>
      </c>
      <c r="S79" s="166" t="s">
        <v>12</v>
      </c>
      <c r="T79" s="166" t="s">
        <v>12</v>
      </c>
      <c r="U79" s="158" t="s">
        <v>12</v>
      </c>
      <c r="V79" s="134">
        <f t="shared" si="18"/>
        <v>318.64700000000448</v>
      </c>
      <c r="W79" s="134"/>
      <c r="X79" s="50"/>
    </row>
    <row r="80" spans="1:24" s="51" customFormat="1" ht="60.75" outlineLevel="1">
      <c r="A80" s="47">
        <v>24</v>
      </c>
      <c r="B80" s="52" t="s">
        <v>73</v>
      </c>
      <c r="C80" s="160" t="s">
        <v>272</v>
      </c>
      <c r="D80" s="52" t="s">
        <v>71</v>
      </c>
      <c r="E80" s="41">
        <f t="shared" si="16"/>
        <v>32780.023000000001</v>
      </c>
      <c r="F80" s="39">
        <v>26551.819</v>
      </c>
      <c r="G80" s="39">
        <v>6228.2039999999997</v>
      </c>
      <c r="H80" s="166">
        <v>0</v>
      </c>
      <c r="I80" s="230"/>
      <c r="J80" s="230"/>
      <c r="K80" s="231"/>
      <c r="L80" s="41">
        <v>32780.023000000001</v>
      </c>
      <c r="M80" s="166">
        <v>32616.099999999995</v>
      </c>
      <c r="N80" s="158">
        <f t="shared" si="14"/>
        <v>99.499930186138045</v>
      </c>
      <c r="O80" s="41">
        <v>26086.490740000001</v>
      </c>
      <c r="P80" s="36">
        <f t="shared" si="12"/>
        <v>79.980410717406457</v>
      </c>
      <c r="Q80" s="41">
        <v>26086.490740000001</v>
      </c>
      <c r="R80" s="158">
        <f t="shared" si="15"/>
        <v>100</v>
      </c>
      <c r="S80" s="166" t="s">
        <v>12</v>
      </c>
      <c r="T80" s="166" t="s">
        <v>12</v>
      </c>
      <c r="U80" s="158" t="s">
        <v>12</v>
      </c>
      <c r="V80" s="134">
        <f t="shared" si="18"/>
        <v>163.92300000000614</v>
      </c>
      <c r="W80" s="134"/>
      <c r="X80" s="50"/>
    </row>
    <row r="81" spans="1:24" s="51" customFormat="1" ht="55.5" customHeight="1" outlineLevel="1">
      <c r="A81" s="47">
        <v>25</v>
      </c>
      <c r="B81" s="52" t="s">
        <v>87</v>
      </c>
      <c r="C81" s="160" t="s">
        <v>273</v>
      </c>
      <c r="D81" s="52" t="s">
        <v>71</v>
      </c>
      <c r="E81" s="41">
        <f t="shared" si="16"/>
        <v>23608.546999999999</v>
      </c>
      <c r="F81" s="39">
        <v>19122.922999999999</v>
      </c>
      <c r="G81" s="39">
        <v>4485.6239999999998</v>
      </c>
      <c r="H81" s="166">
        <v>0</v>
      </c>
      <c r="I81" s="230"/>
      <c r="J81" s="230"/>
      <c r="K81" s="231"/>
      <c r="L81" s="41">
        <v>23608.546999999999</v>
      </c>
      <c r="M81" s="166">
        <v>23490.5</v>
      </c>
      <c r="N81" s="158">
        <f t="shared" si="14"/>
        <v>99.499981934508725</v>
      </c>
      <c r="O81" s="41">
        <v>20747.263600000002</v>
      </c>
      <c r="P81" s="36">
        <f t="shared" si="12"/>
        <v>88.321932696196342</v>
      </c>
      <c r="Q81" s="41">
        <v>20747.263600000002</v>
      </c>
      <c r="R81" s="158">
        <f t="shared" si="15"/>
        <v>100</v>
      </c>
      <c r="S81" s="166" t="s">
        <v>12</v>
      </c>
      <c r="T81" s="166" t="s">
        <v>12</v>
      </c>
      <c r="U81" s="158" t="s">
        <v>12</v>
      </c>
      <c r="V81" s="134">
        <f t="shared" si="18"/>
        <v>118.04699999999866</v>
      </c>
      <c r="W81" s="134"/>
      <c r="X81" s="50"/>
    </row>
    <row r="82" spans="1:24" s="51" customFormat="1" ht="63" customHeight="1" outlineLevel="1">
      <c r="A82" s="47">
        <v>26</v>
      </c>
      <c r="B82" s="52" t="s">
        <v>88</v>
      </c>
      <c r="C82" s="160" t="s">
        <v>274</v>
      </c>
      <c r="D82" s="52" t="s">
        <v>71</v>
      </c>
      <c r="E82" s="41">
        <f t="shared" si="16"/>
        <v>21843.207999999999</v>
      </c>
      <c r="F82" s="39">
        <v>17692.998</v>
      </c>
      <c r="G82" s="39">
        <v>4150.21</v>
      </c>
      <c r="H82" s="166">
        <v>0</v>
      </c>
      <c r="I82" s="230"/>
      <c r="J82" s="230"/>
      <c r="K82" s="231"/>
      <c r="L82" s="41">
        <v>21843.207999999999</v>
      </c>
      <c r="M82" s="166">
        <v>21734</v>
      </c>
      <c r="N82" s="158">
        <f t="shared" si="14"/>
        <v>99.500036807780262</v>
      </c>
      <c r="O82" s="41">
        <v>16986.986860000001</v>
      </c>
      <c r="P82" s="36">
        <f t="shared" si="12"/>
        <v>78.158584982055771</v>
      </c>
      <c r="Q82" s="41">
        <v>16986.986860000001</v>
      </c>
      <c r="R82" s="158">
        <f t="shared" si="15"/>
        <v>100</v>
      </c>
      <c r="S82" s="166" t="s">
        <v>12</v>
      </c>
      <c r="T82" s="166" t="s">
        <v>12</v>
      </c>
      <c r="U82" s="158" t="s">
        <v>12</v>
      </c>
      <c r="V82" s="134">
        <f t="shared" si="18"/>
        <v>109.20799999999872</v>
      </c>
      <c r="W82" s="134"/>
      <c r="X82" s="50"/>
    </row>
    <row r="83" spans="1:24" s="51" customFormat="1" ht="45.75" customHeight="1" outlineLevel="1">
      <c r="A83" s="47">
        <v>27</v>
      </c>
      <c r="B83" s="52" t="s">
        <v>89</v>
      </c>
      <c r="C83" s="160" t="s">
        <v>275</v>
      </c>
      <c r="D83" s="52" t="s">
        <v>71</v>
      </c>
      <c r="E83" s="41">
        <f t="shared" si="16"/>
        <v>78929.493000000002</v>
      </c>
      <c r="F83" s="39">
        <v>63932.889000000003</v>
      </c>
      <c r="G83" s="39">
        <v>14996.603999999999</v>
      </c>
      <c r="H83" s="166">
        <v>0</v>
      </c>
      <c r="I83" s="230"/>
      <c r="J83" s="230"/>
      <c r="K83" s="231"/>
      <c r="L83" s="41">
        <v>78929.493000000002</v>
      </c>
      <c r="M83" s="166">
        <v>78534.799999999988</v>
      </c>
      <c r="N83" s="158">
        <f t="shared" si="14"/>
        <v>99.499942309270864</v>
      </c>
      <c r="O83" s="41">
        <v>62730.188870000005</v>
      </c>
      <c r="P83" s="36">
        <f t="shared" si="12"/>
        <v>79.875658778019442</v>
      </c>
      <c r="Q83" s="41">
        <v>62730.188870000005</v>
      </c>
      <c r="R83" s="158">
        <f t="shared" si="15"/>
        <v>100</v>
      </c>
      <c r="S83" s="166" t="s">
        <v>12</v>
      </c>
      <c r="T83" s="166" t="s">
        <v>12</v>
      </c>
      <c r="U83" s="158" t="s">
        <v>12</v>
      </c>
      <c r="V83" s="134">
        <f t="shared" si="18"/>
        <v>394.69300000001385</v>
      </c>
      <c r="W83" s="134"/>
      <c r="X83" s="50"/>
    </row>
    <row r="84" spans="1:24" s="51" customFormat="1" ht="69" customHeight="1" outlineLevel="1">
      <c r="A84" s="47">
        <v>28</v>
      </c>
      <c r="B84" s="52" t="s">
        <v>299</v>
      </c>
      <c r="C84" s="160" t="s">
        <v>276</v>
      </c>
      <c r="D84" s="52" t="s">
        <v>71</v>
      </c>
      <c r="E84" s="41">
        <f t="shared" si="16"/>
        <v>10000</v>
      </c>
      <c r="F84" s="39">
        <v>8100</v>
      </c>
      <c r="G84" s="39">
        <v>1900</v>
      </c>
      <c r="H84" s="166">
        <v>0</v>
      </c>
      <c r="I84" s="230"/>
      <c r="J84" s="230"/>
      <c r="K84" s="231"/>
      <c r="L84" s="41">
        <v>10000</v>
      </c>
      <c r="M84" s="166">
        <v>9950</v>
      </c>
      <c r="N84" s="158">
        <f t="shared" si="14"/>
        <v>99.5</v>
      </c>
      <c r="O84" s="41">
        <v>9239.88177</v>
      </c>
      <c r="P84" s="36">
        <f t="shared" si="12"/>
        <v>92.863133366834177</v>
      </c>
      <c r="Q84" s="41">
        <v>9239.88177</v>
      </c>
      <c r="R84" s="158">
        <f t="shared" si="15"/>
        <v>100</v>
      </c>
      <c r="S84" s="166" t="s">
        <v>12</v>
      </c>
      <c r="T84" s="166" t="s">
        <v>12</v>
      </c>
      <c r="U84" s="158" t="s">
        <v>12</v>
      </c>
      <c r="V84" s="134">
        <f t="shared" si="18"/>
        <v>50</v>
      </c>
      <c r="W84" s="134"/>
      <c r="X84" s="50"/>
    </row>
    <row r="85" spans="1:24" s="51" customFormat="1" ht="66.75" customHeight="1" outlineLevel="1">
      <c r="A85" s="47">
        <v>29</v>
      </c>
      <c r="B85" s="52" t="s">
        <v>90</v>
      </c>
      <c r="C85" s="160" t="s">
        <v>277</v>
      </c>
      <c r="D85" s="52" t="s">
        <v>71</v>
      </c>
      <c r="E85" s="41">
        <f t="shared" si="16"/>
        <v>20000</v>
      </c>
      <c r="F85" s="39">
        <v>16200</v>
      </c>
      <c r="G85" s="39">
        <v>3800</v>
      </c>
      <c r="H85" s="166">
        <v>0</v>
      </c>
      <c r="I85" s="230"/>
      <c r="J85" s="230"/>
      <c r="K85" s="231"/>
      <c r="L85" s="41">
        <v>20000</v>
      </c>
      <c r="M85" s="166">
        <v>19900</v>
      </c>
      <c r="N85" s="158">
        <f t="shared" si="14"/>
        <v>99.5</v>
      </c>
      <c r="O85" s="41">
        <v>13276.039150000001</v>
      </c>
      <c r="P85" s="36">
        <f t="shared" si="12"/>
        <v>66.713764572864321</v>
      </c>
      <c r="Q85" s="41">
        <v>13276.039150000001</v>
      </c>
      <c r="R85" s="158">
        <f t="shared" si="15"/>
        <v>100</v>
      </c>
      <c r="S85" s="166" t="s">
        <v>12</v>
      </c>
      <c r="T85" s="166" t="s">
        <v>12</v>
      </c>
      <c r="U85" s="158" t="s">
        <v>12</v>
      </c>
      <c r="V85" s="134">
        <f t="shared" si="18"/>
        <v>100</v>
      </c>
      <c r="W85" s="134"/>
      <c r="X85" s="50"/>
    </row>
    <row r="86" spans="1:24" s="51" customFormat="1" ht="74.25" customHeight="1" outlineLevel="1">
      <c r="A86" s="47">
        <v>30</v>
      </c>
      <c r="B86" s="52" t="s">
        <v>91</v>
      </c>
      <c r="C86" s="160" t="s">
        <v>278</v>
      </c>
      <c r="D86" s="52" t="s">
        <v>71</v>
      </c>
      <c r="E86" s="41">
        <f t="shared" si="16"/>
        <v>20000</v>
      </c>
      <c r="F86" s="39">
        <v>16200</v>
      </c>
      <c r="G86" s="39">
        <v>3800</v>
      </c>
      <c r="H86" s="166">
        <v>0</v>
      </c>
      <c r="I86" s="230"/>
      <c r="J86" s="230"/>
      <c r="K86" s="231"/>
      <c r="L86" s="41">
        <v>20000</v>
      </c>
      <c r="M86" s="166">
        <v>19900</v>
      </c>
      <c r="N86" s="158">
        <f t="shared" si="14"/>
        <v>99.5</v>
      </c>
      <c r="O86" s="41">
        <v>14264.37225</v>
      </c>
      <c r="P86" s="36">
        <f t="shared" si="12"/>
        <v>71.680262562814079</v>
      </c>
      <c r="Q86" s="41">
        <v>14264.37225</v>
      </c>
      <c r="R86" s="158">
        <f t="shared" si="15"/>
        <v>100</v>
      </c>
      <c r="S86" s="166" t="s">
        <v>12</v>
      </c>
      <c r="T86" s="166" t="s">
        <v>12</v>
      </c>
      <c r="U86" s="158" t="s">
        <v>12</v>
      </c>
      <c r="V86" s="134">
        <f t="shared" si="18"/>
        <v>100</v>
      </c>
      <c r="W86" s="134"/>
      <c r="X86" s="50"/>
    </row>
    <row r="87" spans="1:24" s="51" customFormat="1" ht="61.5" customHeight="1" outlineLevel="1">
      <c r="A87" s="47">
        <v>31</v>
      </c>
      <c r="B87" s="52" t="s">
        <v>300</v>
      </c>
      <c r="C87" s="160" t="s">
        <v>279</v>
      </c>
      <c r="D87" s="52" t="s">
        <v>71</v>
      </c>
      <c r="E87" s="41">
        <f t="shared" si="16"/>
        <v>10000.00029</v>
      </c>
      <c r="F87" s="39">
        <v>8100</v>
      </c>
      <c r="G87" s="39">
        <v>1900.0002899999999</v>
      </c>
      <c r="H87" s="166">
        <v>0</v>
      </c>
      <c r="I87" s="230"/>
      <c r="J87" s="230"/>
      <c r="K87" s="231"/>
      <c r="L87" s="41">
        <v>10000.00029</v>
      </c>
      <c r="M87" s="166">
        <v>9950</v>
      </c>
      <c r="N87" s="158">
        <f t="shared" si="14"/>
        <v>99.49999711450009</v>
      </c>
      <c r="O87" s="41">
        <v>6955.82413</v>
      </c>
      <c r="P87" s="36">
        <f t="shared" si="12"/>
        <v>69.907780201005025</v>
      </c>
      <c r="Q87" s="41">
        <v>6955.82413</v>
      </c>
      <c r="R87" s="158">
        <f t="shared" si="15"/>
        <v>99.999999999999986</v>
      </c>
      <c r="S87" s="166" t="s">
        <v>12</v>
      </c>
      <c r="T87" s="166" t="s">
        <v>12</v>
      </c>
      <c r="U87" s="158" t="s">
        <v>12</v>
      </c>
      <c r="V87" s="134">
        <f t="shared" si="18"/>
        <v>50.00028999999995</v>
      </c>
      <c r="W87" s="134"/>
      <c r="X87" s="50"/>
    </row>
    <row r="88" spans="1:24" s="51" customFormat="1" ht="76.5" customHeight="1" outlineLevel="1">
      <c r="A88" s="47">
        <v>32</v>
      </c>
      <c r="B88" s="52" t="s">
        <v>91</v>
      </c>
      <c r="C88" s="160" t="s">
        <v>280</v>
      </c>
      <c r="D88" s="52" t="s">
        <v>71</v>
      </c>
      <c r="E88" s="41">
        <f t="shared" si="16"/>
        <v>45000</v>
      </c>
      <c r="F88" s="39">
        <v>36450</v>
      </c>
      <c r="G88" s="39">
        <v>8550</v>
      </c>
      <c r="H88" s="166">
        <v>0</v>
      </c>
      <c r="I88" s="230"/>
      <c r="J88" s="230"/>
      <c r="K88" s="231"/>
      <c r="L88" s="41">
        <v>45000</v>
      </c>
      <c r="M88" s="166">
        <v>44775</v>
      </c>
      <c r="N88" s="158">
        <f t="shared" si="14"/>
        <v>99.5</v>
      </c>
      <c r="O88" s="41">
        <v>38479.176670000001</v>
      </c>
      <c r="P88" s="36">
        <f t="shared" si="12"/>
        <v>85.938976370742608</v>
      </c>
      <c r="Q88" s="41">
        <v>38479.176670000001</v>
      </c>
      <c r="R88" s="158">
        <f t="shared" si="15"/>
        <v>100</v>
      </c>
      <c r="S88" s="166" t="s">
        <v>12</v>
      </c>
      <c r="T88" s="166" t="s">
        <v>12</v>
      </c>
      <c r="U88" s="158" t="s">
        <v>12</v>
      </c>
      <c r="V88" s="134">
        <f t="shared" si="18"/>
        <v>225</v>
      </c>
      <c r="W88" s="134"/>
      <c r="X88" s="50"/>
    </row>
    <row r="89" spans="1:24" s="51" customFormat="1" ht="79.5" customHeight="1" outlineLevel="1">
      <c r="A89" s="47">
        <v>33</v>
      </c>
      <c r="B89" s="52" t="s">
        <v>92</v>
      </c>
      <c r="C89" s="160" t="s">
        <v>281</v>
      </c>
      <c r="D89" s="52" t="s">
        <v>71</v>
      </c>
      <c r="E89" s="41">
        <f t="shared" si="16"/>
        <v>11000</v>
      </c>
      <c r="F89" s="39">
        <v>8910</v>
      </c>
      <c r="G89" s="39">
        <v>2090</v>
      </c>
      <c r="H89" s="166">
        <v>0</v>
      </c>
      <c r="I89" s="230"/>
      <c r="J89" s="230"/>
      <c r="K89" s="231"/>
      <c r="L89" s="41">
        <v>11000</v>
      </c>
      <c r="M89" s="166">
        <v>10945</v>
      </c>
      <c r="N89" s="158">
        <f t="shared" si="14"/>
        <v>99.5</v>
      </c>
      <c r="O89" s="41">
        <v>9663.8889499999987</v>
      </c>
      <c r="P89" s="36">
        <f t="shared" si="12"/>
        <v>88.295010963910443</v>
      </c>
      <c r="Q89" s="41">
        <v>9663.8889499999987</v>
      </c>
      <c r="R89" s="158">
        <f t="shared" si="15"/>
        <v>100</v>
      </c>
      <c r="S89" s="166" t="s">
        <v>12</v>
      </c>
      <c r="T89" s="166" t="s">
        <v>12</v>
      </c>
      <c r="U89" s="158" t="s">
        <v>12</v>
      </c>
      <c r="V89" s="134">
        <f t="shared" si="18"/>
        <v>55</v>
      </c>
      <c r="W89" s="134"/>
      <c r="X89" s="50"/>
    </row>
    <row r="90" spans="1:24" s="51" customFormat="1" ht="59.25" customHeight="1" outlineLevel="1">
      <c r="A90" s="47">
        <v>34</v>
      </c>
      <c r="B90" s="52" t="s">
        <v>73</v>
      </c>
      <c r="C90" s="160" t="s">
        <v>282</v>
      </c>
      <c r="D90" s="52" t="s">
        <v>71</v>
      </c>
      <c r="E90" s="41">
        <f t="shared" si="16"/>
        <v>20000</v>
      </c>
      <c r="F90" s="39">
        <v>16200</v>
      </c>
      <c r="G90" s="39">
        <v>3800</v>
      </c>
      <c r="H90" s="166">
        <v>0</v>
      </c>
      <c r="I90" s="230"/>
      <c r="J90" s="230"/>
      <c r="K90" s="231"/>
      <c r="L90" s="41">
        <v>20000</v>
      </c>
      <c r="M90" s="166">
        <v>19900</v>
      </c>
      <c r="N90" s="158">
        <f t="shared" si="14"/>
        <v>99.5</v>
      </c>
      <c r="O90" s="41">
        <v>18681.79855</v>
      </c>
      <c r="P90" s="36">
        <f t="shared" si="12"/>
        <v>93.878384673366838</v>
      </c>
      <c r="Q90" s="41">
        <v>18681.79855</v>
      </c>
      <c r="R90" s="158">
        <f t="shared" si="15"/>
        <v>100</v>
      </c>
      <c r="S90" s="166" t="s">
        <v>12</v>
      </c>
      <c r="T90" s="166" t="s">
        <v>12</v>
      </c>
      <c r="U90" s="158" t="s">
        <v>12</v>
      </c>
      <c r="V90" s="134">
        <f t="shared" si="18"/>
        <v>100</v>
      </c>
      <c r="W90" s="134"/>
      <c r="X90" s="50"/>
    </row>
    <row r="91" spans="1:24" s="51" customFormat="1" ht="85.5" customHeight="1" outlineLevel="1">
      <c r="A91" s="47">
        <v>35</v>
      </c>
      <c r="B91" s="52" t="s">
        <v>301</v>
      </c>
      <c r="C91" s="160" t="s">
        <v>283</v>
      </c>
      <c r="D91" s="52" t="s">
        <v>71</v>
      </c>
      <c r="E91" s="41">
        <f t="shared" si="16"/>
        <v>10176.230000000001</v>
      </c>
      <c r="F91" s="39">
        <v>8242.746000000001</v>
      </c>
      <c r="G91" s="39">
        <v>1933.4839999999999</v>
      </c>
      <c r="H91" s="166">
        <v>0</v>
      </c>
      <c r="I91" s="230"/>
      <c r="J91" s="230"/>
      <c r="K91" s="231"/>
      <c r="L91" s="41">
        <v>10176.230000000001</v>
      </c>
      <c r="M91" s="166">
        <v>10125.299999999999</v>
      </c>
      <c r="N91" s="158">
        <f t="shared" si="14"/>
        <v>99.499519959749321</v>
      </c>
      <c r="O91" s="41">
        <v>9619.0814100000025</v>
      </c>
      <c r="P91" s="36">
        <f t="shared" si="12"/>
        <v>95.000458356789466</v>
      </c>
      <c r="Q91" s="41">
        <v>9901.0468000000001</v>
      </c>
      <c r="R91" s="158">
        <f t="shared" si="15"/>
        <v>102.9313130639155</v>
      </c>
      <c r="S91" s="166" t="s">
        <v>12</v>
      </c>
      <c r="T91" s="166" t="s">
        <v>12</v>
      </c>
      <c r="U91" s="158" t="s">
        <v>12</v>
      </c>
      <c r="V91" s="134">
        <f t="shared" si="18"/>
        <v>50.93000000000211</v>
      </c>
      <c r="W91" s="134"/>
      <c r="X91" s="50"/>
    </row>
    <row r="92" spans="1:24" s="51" customFormat="1" ht="66.75" customHeight="1" outlineLevel="1">
      <c r="A92" s="47">
        <v>36</v>
      </c>
      <c r="B92" s="52" t="s">
        <v>302</v>
      </c>
      <c r="C92" s="160" t="s">
        <v>284</v>
      </c>
      <c r="D92" s="52" t="s">
        <v>71</v>
      </c>
      <c r="E92" s="41">
        <f t="shared" si="16"/>
        <v>43760.915000000001</v>
      </c>
      <c r="F92" s="39">
        <v>35446.341</v>
      </c>
      <c r="G92" s="39">
        <v>8314.5740000000005</v>
      </c>
      <c r="H92" s="166">
        <v>0</v>
      </c>
      <c r="I92" s="230"/>
      <c r="J92" s="230"/>
      <c r="K92" s="231"/>
      <c r="L92" s="41">
        <v>43760.915000000001</v>
      </c>
      <c r="M92" s="166">
        <v>43542.099999999991</v>
      </c>
      <c r="N92" s="158">
        <f t="shared" si="14"/>
        <v>99.499976177371963</v>
      </c>
      <c r="O92" s="41">
        <v>8278.0928600000007</v>
      </c>
      <c r="P92" s="36">
        <f t="shared" si="12"/>
        <v>19.011698700797623</v>
      </c>
      <c r="Q92" s="41">
        <v>8278.0928600000007</v>
      </c>
      <c r="R92" s="158">
        <f t="shared" si="15"/>
        <v>100</v>
      </c>
      <c r="S92" s="166" t="s">
        <v>12</v>
      </c>
      <c r="T92" s="166" t="s">
        <v>12</v>
      </c>
      <c r="U92" s="158" t="s">
        <v>12</v>
      </c>
      <c r="V92" s="134">
        <f t="shared" si="18"/>
        <v>218.8150000000096</v>
      </c>
      <c r="W92" s="134"/>
      <c r="X92" s="50"/>
    </row>
    <row r="93" spans="1:24" s="51" customFormat="1" ht="69" customHeight="1" outlineLevel="1">
      <c r="A93" s="47">
        <v>37</v>
      </c>
      <c r="B93" s="52" t="s">
        <v>303</v>
      </c>
      <c r="C93" s="160" t="s">
        <v>285</v>
      </c>
      <c r="D93" s="52" t="s">
        <v>71</v>
      </c>
      <c r="E93" s="41">
        <f t="shared" si="16"/>
        <v>16000</v>
      </c>
      <c r="F93" s="39">
        <v>12960</v>
      </c>
      <c r="G93" s="39">
        <v>3040</v>
      </c>
      <c r="H93" s="166">
        <v>0</v>
      </c>
      <c r="I93" s="230"/>
      <c r="J93" s="230"/>
      <c r="K93" s="231"/>
      <c r="L93" s="41">
        <v>16000</v>
      </c>
      <c r="M93" s="166">
        <v>15919.999999999998</v>
      </c>
      <c r="N93" s="158">
        <f t="shared" si="14"/>
        <v>99.499999999999986</v>
      </c>
      <c r="O93" s="41">
        <v>8346.1805399999994</v>
      </c>
      <c r="P93" s="36">
        <f t="shared" si="12"/>
        <v>52.425757160804018</v>
      </c>
      <c r="Q93" s="41">
        <v>8346.1805399999994</v>
      </c>
      <c r="R93" s="158">
        <f t="shared" si="15"/>
        <v>100</v>
      </c>
      <c r="S93" s="166" t="s">
        <v>12</v>
      </c>
      <c r="T93" s="166" t="s">
        <v>12</v>
      </c>
      <c r="U93" s="158" t="s">
        <v>12</v>
      </c>
      <c r="V93" s="134">
        <f t="shared" si="18"/>
        <v>80.000000000001819</v>
      </c>
      <c r="W93" s="134"/>
      <c r="X93" s="50"/>
    </row>
    <row r="94" spans="1:24" s="51" customFormat="1" ht="63" customHeight="1" outlineLevel="1">
      <c r="A94" s="47">
        <v>38</v>
      </c>
      <c r="B94" s="52" t="s">
        <v>86</v>
      </c>
      <c r="C94" s="160" t="s">
        <v>286</v>
      </c>
      <c r="D94" s="52" t="s">
        <v>71</v>
      </c>
      <c r="E94" s="41">
        <f t="shared" si="16"/>
        <v>15336.081</v>
      </c>
      <c r="F94" s="39">
        <v>12422.226000000001</v>
      </c>
      <c r="G94" s="39">
        <v>2913.855</v>
      </c>
      <c r="H94" s="166">
        <v>0</v>
      </c>
      <c r="I94" s="230"/>
      <c r="J94" s="230"/>
      <c r="K94" s="231"/>
      <c r="L94" s="41">
        <v>15336.081</v>
      </c>
      <c r="M94" s="166">
        <v>15259.4</v>
      </c>
      <c r="N94" s="158">
        <f t="shared" si="14"/>
        <v>99.499996120260434</v>
      </c>
      <c r="O94" s="41">
        <v>11038.605879999999</v>
      </c>
      <c r="P94" s="36">
        <f t="shared" si="12"/>
        <v>72.339711128877937</v>
      </c>
      <c r="Q94" s="41">
        <v>11038.605880000001</v>
      </c>
      <c r="R94" s="158">
        <f t="shared" si="15"/>
        <v>100.00000000000001</v>
      </c>
      <c r="S94" s="166" t="s">
        <v>12</v>
      </c>
      <c r="T94" s="166" t="s">
        <v>12</v>
      </c>
      <c r="U94" s="158" t="s">
        <v>12</v>
      </c>
      <c r="V94" s="134">
        <f t="shared" si="18"/>
        <v>76.681000000000495</v>
      </c>
      <c r="W94" s="134"/>
      <c r="X94" s="50"/>
    </row>
    <row r="95" spans="1:24" s="51" customFormat="1" ht="66.75" customHeight="1" outlineLevel="1">
      <c r="A95" s="47">
        <v>39</v>
      </c>
      <c r="B95" s="52" t="s">
        <v>304</v>
      </c>
      <c r="C95" s="160" t="s">
        <v>287</v>
      </c>
      <c r="D95" s="52" t="s">
        <v>71</v>
      </c>
      <c r="E95" s="41">
        <f t="shared" si="16"/>
        <v>19542.735000000001</v>
      </c>
      <c r="F95" s="39">
        <v>15829.615</v>
      </c>
      <c r="G95" s="39">
        <v>3713.12</v>
      </c>
      <c r="H95" s="166">
        <v>0</v>
      </c>
      <c r="I95" s="230"/>
      <c r="J95" s="230"/>
      <c r="K95" s="231"/>
      <c r="L95" s="41">
        <v>19542.735000000001</v>
      </c>
      <c r="M95" s="166">
        <v>19445</v>
      </c>
      <c r="N95" s="158">
        <f t="shared" si="14"/>
        <v>99.49989088016595</v>
      </c>
      <c r="O95" s="41">
        <v>16792.835870000003</v>
      </c>
      <c r="P95" s="36">
        <f t="shared" si="12"/>
        <v>86.360688454615598</v>
      </c>
      <c r="Q95" s="41">
        <v>16792.835870000003</v>
      </c>
      <c r="R95" s="158">
        <f t="shared" si="15"/>
        <v>100</v>
      </c>
      <c r="S95" s="166" t="s">
        <v>12</v>
      </c>
      <c r="T95" s="166" t="s">
        <v>12</v>
      </c>
      <c r="U95" s="158" t="s">
        <v>12</v>
      </c>
      <c r="V95" s="134">
        <f t="shared" si="18"/>
        <v>97.735000000000582</v>
      </c>
      <c r="W95" s="134"/>
      <c r="X95" s="50"/>
    </row>
    <row r="96" spans="1:24" s="51" customFormat="1" ht="65.25" customHeight="1" outlineLevel="1">
      <c r="A96" s="47">
        <v>40</v>
      </c>
      <c r="B96" s="52" t="s">
        <v>305</v>
      </c>
      <c r="C96" s="160" t="s">
        <v>288</v>
      </c>
      <c r="D96" s="52" t="s">
        <v>71</v>
      </c>
      <c r="E96" s="41">
        <f t="shared" si="16"/>
        <v>24214.670999999998</v>
      </c>
      <c r="F96" s="39">
        <v>19613.883999999998</v>
      </c>
      <c r="G96" s="39">
        <v>4600.7870000000003</v>
      </c>
      <c r="H96" s="166">
        <v>0</v>
      </c>
      <c r="I96" s="230"/>
      <c r="J96" s="230"/>
      <c r="K96" s="231"/>
      <c r="L96" s="41">
        <v>24214.670999999998</v>
      </c>
      <c r="M96" s="166">
        <v>24093.599999999999</v>
      </c>
      <c r="N96" s="158">
        <f t="shared" si="14"/>
        <v>99.500009725508974</v>
      </c>
      <c r="O96" s="41">
        <v>9732.3005400000002</v>
      </c>
      <c r="P96" s="36">
        <f t="shared" si="12"/>
        <v>40.393716754656843</v>
      </c>
      <c r="Q96" s="41">
        <v>9732.3005400000002</v>
      </c>
      <c r="R96" s="158">
        <f t="shared" si="15"/>
        <v>100</v>
      </c>
      <c r="S96" s="166" t="s">
        <v>12</v>
      </c>
      <c r="T96" s="166" t="s">
        <v>12</v>
      </c>
      <c r="U96" s="158" t="s">
        <v>12</v>
      </c>
      <c r="V96" s="134">
        <f t="shared" si="18"/>
        <v>121.07099999999991</v>
      </c>
      <c r="W96" s="134"/>
      <c r="X96" s="50"/>
    </row>
    <row r="97" spans="1:24" s="51" customFormat="1" ht="59.25" customHeight="1" outlineLevel="1">
      <c r="A97" s="47">
        <v>41</v>
      </c>
      <c r="B97" s="52" t="s">
        <v>306</v>
      </c>
      <c r="C97" s="160" t="s">
        <v>289</v>
      </c>
      <c r="D97" s="52" t="s">
        <v>71</v>
      </c>
      <c r="E97" s="41">
        <f t="shared" si="16"/>
        <v>10000</v>
      </c>
      <c r="F97" s="39">
        <v>8100</v>
      </c>
      <c r="G97" s="39">
        <v>1900</v>
      </c>
      <c r="H97" s="166">
        <v>0</v>
      </c>
      <c r="I97" s="230"/>
      <c r="J97" s="230"/>
      <c r="K97" s="231"/>
      <c r="L97" s="41">
        <v>10000</v>
      </c>
      <c r="M97" s="166">
        <v>9950</v>
      </c>
      <c r="N97" s="158">
        <f t="shared" si="14"/>
        <v>99.5</v>
      </c>
      <c r="O97" s="41">
        <v>8465.7588000000014</v>
      </c>
      <c r="P97" s="36">
        <f t="shared" si="12"/>
        <v>85.083003015075391</v>
      </c>
      <c r="Q97" s="41">
        <v>8465.7588000000014</v>
      </c>
      <c r="R97" s="158">
        <f t="shared" si="15"/>
        <v>100</v>
      </c>
      <c r="S97" s="166" t="s">
        <v>12</v>
      </c>
      <c r="T97" s="166" t="s">
        <v>12</v>
      </c>
      <c r="U97" s="158" t="s">
        <v>12</v>
      </c>
      <c r="V97" s="134">
        <f t="shared" si="18"/>
        <v>50</v>
      </c>
      <c r="W97" s="134"/>
      <c r="X97" s="50"/>
    </row>
    <row r="98" spans="1:24" s="51" customFormat="1" ht="51.75" customHeight="1" outlineLevel="1">
      <c r="A98" s="47">
        <v>42</v>
      </c>
      <c r="B98" s="52" t="s">
        <v>307</v>
      </c>
      <c r="C98" s="160" t="s">
        <v>290</v>
      </c>
      <c r="D98" s="52" t="s">
        <v>71</v>
      </c>
      <c r="E98" s="41">
        <f t="shared" si="16"/>
        <v>16984.760000000002</v>
      </c>
      <c r="F98" s="39">
        <v>13757.656000000001</v>
      </c>
      <c r="G98" s="39">
        <v>3227.1040000000003</v>
      </c>
      <c r="H98" s="166">
        <v>0</v>
      </c>
      <c r="I98" s="230"/>
      <c r="J98" s="230"/>
      <c r="K98" s="231"/>
      <c r="L98" s="41">
        <v>16984.760000000002</v>
      </c>
      <c r="M98" s="166">
        <v>16899.799999999996</v>
      </c>
      <c r="N98" s="158">
        <f t="shared" si="14"/>
        <v>99.499786867756697</v>
      </c>
      <c r="O98" s="41">
        <v>4154.5536000000002</v>
      </c>
      <c r="P98" s="36">
        <f t="shared" si="12"/>
        <v>24.583448324832254</v>
      </c>
      <c r="Q98" s="41">
        <v>4154.5535999999993</v>
      </c>
      <c r="R98" s="158">
        <f t="shared" si="15"/>
        <v>99.999999999999986</v>
      </c>
      <c r="S98" s="166" t="s">
        <v>12</v>
      </c>
      <c r="T98" s="166" t="s">
        <v>12</v>
      </c>
      <c r="U98" s="158" t="s">
        <v>12</v>
      </c>
      <c r="V98" s="134">
        <f t="shared" si="18"/>
        <v>84.960000000006403</v>
      </c>
      <c r="W98" s="134"/>
      <c r="X98" s="50"/>
    </row>
    <row r="99" spans="1:24" s="51" customFormat="1" ht="65.25" customHeight="1" outlineLevel="1">
      <c r="A99" s="47">
        <v>43</v>
      </c>
      <c r="B99" s="52" t="s">
        <v>93</v>
      </c>
      <c r="C99" s="160" t="s">
        <v>291</v>
      </c>
      <c r="D99" s="52" t="s">
        <v>71</v>
      </c>
      <c r="E99" s="41">
        <f t="shared" si="16"/>
        <v>17194.671999999999</v>
      </c>
      <c r="F99" s="39">
        <v>13927.683999999999</v>
      </c>
      <c r="G99" s="39">
        <v>3266.9879999999998</v>
      </c>
      <c r="H99" s="166">
        <v>0</v>
      </c>
      <c r="I99" s="230"/>
      <c r="J99" s="230"/>
      <c r="K99" s="231"/>
      <c r="L99" s="41">
        <v>17194.671999999999</v>
      </c>
      <c r="M99" s="166">
        <v>17108.7</v>
      </c>
      <c r="N99" s="158">
        <f t="shared" si="14"/>
        <v>99.500007909426827</v>
      </c>
      <c r="O99" s="41">
        <v>11210.321390000001</v>
      </c>
      <c r="P99" s="36">
        <f t="shared" si="12"/>
        <v>65.524098207344807</v>
      </c>
      <c r="Q99" s="41">
        <v>11210.321390000001</v>
      </c>
      <c r="R99" s="158">
        <f t="shared" si="15"/>
        <v>100</v>
      </c>
      <c r="S99" s="166" t="s">
        <v>12</v>
      </c>
      <c r="T99" s="166" t="s">
        <v>12</v>
      </c>
      <c r="U99" s="158" t="s">
        <v>12</v>
      </c>
      <c r="V99" s="134">
        <f t="shared" si="18"/>
        <v>85.971999999997934</v>
      </c>
      <c r="W99" s="134"/>
      <c r="X99" s="50"/>
    </row>
    <row r="100" spans="1:24" s="51" customFormat="1" ht="40.5" outlineLevel="1">
      <c r="A100" s="47">
        <v>44</v>
      </c>
      <c r="B100" s="52" t="s">
        <v>308</v>
      </c>
      <c r="C100" s="160" t="s">
        <v>292</v>
      </c>
      <c r="D100" s="52" t="s">
        <v>71</v>
      </c>
      <c r="E100" s="41">
        <f t="shared" si="16"/>
        <v>32255.027000000002</v>
      </c>
      <c r="F100" s="39">
        <v>26126.572</v>
      </c>
      <c r="G100" s="39">
        <v>6128.4549999999999</v>
      </c>
      <c r="H100" s="166">
        <v>0</v>
      </c>
      <c r="I100" s="230"/>
      <c r="J100" s="230"/>
      <c r="K100" s="231"/>
      <c r="L100" s="41">
        <v>32255.027000000002</v>
      </c>
      <c r="M100" s="166">
        <v>32093.8</v>
      </c>
      <c r="N100" s="158">
        <f t="shared" si="14"/>
        <v>99.500149232552175</v>
      </c>
      <c r="O100" s="41">
        <v>23241.655229999997</v>
      </c>
      <c r="P100" s="36">
        <f t="shared" si="12"/>
        <v>72.417897631318198</v>
      </c>
      <c r="Q100" s="41">
        <v>23241.65523</v>
      </c>
      <c r="R100" s="158">
        <f t="shared" si="15"/>
        <v>100.00000000000001</v>
      </c>
      <c r="S100" s="166" t="s">
        <v>12</v>
      </c>
      <c r="T100" s="166" t="s">
        <v>12</v>
      </c>
      <c r="U100" s="158" t="s">
        <v>12</v>
      </c>
      <c r="V100" s="134">
        <f t="shared" si="18"/>
        <v>161.22700000000259</v>
      </c>
      <c r="W100" s="134"/>
      <c r="X100" s="50"/>
    </row>
    <row r="101" spans="1:24" s="51" customFormat="1" ht="63" customHeight="1" outlineLevel="1">
      <c r="A101" s="47">
        <v>45</v>
      </c>
      <c r="B101" s="52" t="s">
        <v>309</v>
      </c>
      <c r="C101" s="160" t="s">
        <v>293</v>
      </c>
      <c r="D101" s="52" t="s">
        <v>71</v>
      </c>
      <c r="E101" s="41">
        <f t="shared" si="16"/>
        <v>10797.18</v>
      </c>
      <c r="F101" s="39">
        <v>8745.7160000000003</v>
      </c>
      <c r="G101" s="39">
        <v>2051.4640000000004</v>
      </c>
      <c r="H101" s="166">
        <v>0</v>
      </c>
      <c r="I101" s="230"/>
      <c r="J101" s="230"/>
      <c r="K101" s="231"/>
      <c r="L101" s="41">
        <v>10797.18</v>
      </c>
      <c r="M101" s="166">
        <v>10743.2</v>
      </c>
      <c r="N101" s="158">
        <f t="shared" si="14"/>
        <v>99.500054643897769</v>
      </c>
      <c r="O101" s="41">
        <v>6681.0141900000008</v>
      </c>
      <c r="P101" s="36">
        <f t="shared" si="12"/>
        <v>62.188306929034184</v>
      </c>
      <c r="Q101" s="41">
        <v>6681.0141900000008</v>
      </c>
      <c r="R101" s="158">
        <f t="shared" si="15"/>
        <v>100</v>
      </c>
      <c r="S101" s="166" t="s">
        <v>12</v>
      </c>
      <c r="T101" s="166" t="s">
        <v>12</v>
      </c>
      <c r="U101" s="158" t="s">
        <v>12</v>
      </c>
      <c r="V101" s="134">
        <f t="shared" si="18"/>
        <v>53.979999999999563</v>
      </c>
      <c r="W101" s="134"/>
      <c r="X101" s="50"/>
    </row>
    <row r="102" spans="1:24" s="51" customFormat="1" ht="59.25" customHeight="1" outlineLevel="1">
      <c r="A102" s="47">
        <v>46</v>
      </c>
      <c r="B102" s="52" t="s">
        <v>312</v>
      </c>
      <c r="C102" s="160" t="s">
        <v>294</v>
      </c>
      <c r="D102" s="52" t="s">
        <v>71</v>
      </c>
      <c r="E102" s="41">
        <f t="shared" si="16"/>
        <v>14760.021000000001</v>
      </c>
      <c r="F102" s="39">
        <v>11955.617</v>
      </c>
      <c r="G102" s="39">
        <v>2804.404</v>
      </c>
      <c r="H102" s="166">
        <v>0</v>
      </c>
      <c r="I102" s="230"/>
      <c r="J102" s="230"/>
      <c r="K102" s="231"/>
      <c r="L102" s="41">
        <v>14760.021000000001</v>
      </c>
      <c r="M102" s="166">
        <v>14686.199999999999</v>
      </c>
      <c r="N102" s="158">
        <f t="shared" si="14"/>
        <v>99.499858435160746</v>
      </c>
      <c r="O102" s="41">
        <v>8357.2914000000001</v>
      </c>
      <c r="P102" s="36">
        <f t="shared" si="12"/>
        <v>56.905744167994449</v>
      </c>
      <c r="Q102" s="41">
        <v>10299.43872</v>
      </c>
      <c r="R102" s="158">
        <f t="shared" si="15"/>
        <v>123.23895658346915</v>
      </c>
      <c r="S102" s="166" t="s">
        <v>12</v>
      </c>
      <c r="T102" s="166" t="s">
        <v>12</v>
      </c>
      <c r="U102" s="158" t="s">
        <v>12</v>
      </c>
      <c r="V102" s="134">
        <f t="shared" si="18"/>
        <v>73.821000000001732</v>
      </c>
      <c r="W102" s="134"/>
      <c r="X102" s="50"/>
    </row>
    <row r="103" spans="1:24" s="51" customFormat="1" ht="67.5" customHeight="1" outlineLevel="1">
      <c r="A103" s="47">
        <v>47</v>
      </c>
      <c r="B103" s="52" t="s">
        <v>86</v>
      </c>
      <c r="C103" s="160" t="s">
        <v>295</v>
      </c>
      <c r="D103" s="52" t="s">
        <v>71</v>
      </c>
      <c r="E103" s="41">
        <f t="shared" si="16"/>
        <v>59593.165000000001</v>
      </c>
      <c r="F103" s="39">
        <v>48270.464</v>
      </c>
      <c r="G103" s="39">
        <v>11322.701000000001</v>
      </c>
      <c r="H103" s="166">
        <v>0</v>
      </c>
      <c r="I103" s="230"/>
      <c r="J103" s="230"/>
      <c r="K103" s="231"/>
      <c r="L103" s="41">
        <v>59593.165000000001</v>
      </c>
      <c r="M103" s="166">
        <v>59295.199999999997</v>
      </c>
      <c r="N103" s="158">
        <f t="shared" si="14"/>
        <v>99.500001384386948</v>
      </c>
      <c r="O103" s="41">
        <v>38470.701329999996</v>
      </c>
      <c r="P103" s="36">
        <f t="shared" si="12"/>
        <v>64.87995879936318</v>
      </c>
      <c r="Q103" s="41">
        <v>38470.701329999996</v>
      </c>
      <c r="R103" s="158">
        <f t="shared" si="15"/>
        <v>100</v>
      </c>
      <c r="S103" s="166" t="s">
        <v>12</v>
      </c>
      <c r="T103" s="166" t="s">
        <v>12</v>
      </c>
      <c r="U103" s="158" t="s">
        <v>12</v>
      </c>
      <c r="V103" s="134">
        <f t="shared" si="18"/>
        <v>297.96500000000378</v>
      </c>
      <c r="W103" s="134"/>
      <c r="X103" s="50"/>
    </row>
    <row r="104" spans="1:24" s="51" customFormat="1" ht="71.25" customHeight="1" outlineLevel="1">
      <c r="A104" s="47">
        <v>48</v>
      </c>
      <c r="B104" s="52" t="s">
        <v>310</v>
      </c>
      <c r="C104" s="160" t="s">
        <v>296</v>
      </c>
      <c r="D104" s="52" t="s">
        <v>71</v>
      </c>
      <c r="E104" s="41">
        <f t="shared" si="16"/>
        <v>15848.241999999998</v>
      </c>
      <c r="F104" s="39">
        <v>12837.075999999999</v>
      </c>
      <c r="G104" s="39">
        <v>3011.1659999999997</v>
      </c>
      <c r="H104" s="166">
        <v>0</v>
      </c>
      <c r="I104" s="230"/>
      <c r="J104" s="230"/>
      <c r="K104" s="231"/>
      <c r="L104" s="41">
        <v>15848.241999999998</v>
      </c>
      <c r="M104" s="166">
        <v>15769</v>
      </c>
      <c r="N104" s="158">
        <f t="shared" si="14"/>
        <v>99.499995015219994</v>
      </c>
      <c r="O104" s="41">
        <v>12175.59901</v>
      </c>
      <c r="P104" s="36">
        <f t="shared" si="12"/>
        <v>77.212245608472315</v>
      </c>
      <c r="Q104" s="41">
        <v>12175.59901</v>
      </c>
      <c r="R104" s="158">
        <f t="shared" si="15"/>
        <v>100</v>
      </c>
      <c r="S104" s="166" t="s">
        <v>12</v>
      </c>
      <c r="T104" s="166" t="s">
        <v>12</v>
      </c>
      <c r="U104" s="158" t="s">
        <v>12</v>
      </c>
      <c r="V104" s="134">
        <f t="shared" si="18"/>
        <v>79.24199999999837</v>
      </c>
      <c r="W104" s="134"/>
      <c r="X104" s="50"/>
    </row>
    <row r="105" spans="1:24" s="51" customFormat="1" ht="71.25" customHeight="1" outlineLevel="1">
      <c r="A105" s="222" t="s">
        <v>441</v>
      </c>
      <c r="B105" s="222"/>
      <c r="C105" s="222"/>
      <c r="D105" s="30" t="s">
        <v>12</v>
      </c>
      <c r="E105" s="34">
        <f t="shared" si="16"/>
        <v>187293.6</v>
      </c>
      <c r="F105" s="34">
        <f>F106+F107+F108+F109</f>
        <v>187293.6</v>
      </c>
      <c r="G105" s="34">
        <f>G106+G107+G108+G109</f>
        <v>0</v>
      </c>
      <c r="H105" s="34">
        <f>H106+H107+H108+H109</f>
        <v>0</v>
      </c>
      <c r="I105" s="32">
        <f>I106+I107</f>
        <v>2</v>
      </c>
      <c r="J105" s="32">
        <f>J106+J107</f>
        <v>2</v>
      </c>
      <c r="K105" s="55">
        <f>J105/I105%</f>
        <v>100</v>
      </c>
      <c r="L105" s="34">
        <f>L106+L107+L108+L109</f>
        <v>187293.6</v>
      </c>
      <c r="M105" s="34">
        <f>M106+M107+M108+M109</f>
        <v>186357.13199999998</v>
      </c>
      <c r="N105" s="107">
        <f t="shared" si="14"/>
        <v>99.499999999999986</v>
      </c>
      <c r="O105" s="34">
        <f>O106+O107+O108+O109</f>
        <v>120856.22400000002</v>
      </c>
      <c r="P105" s="33">
        <f t="shared" si="12"/>
        <v>64.851944598503493</v>
      </c>
      <c r="Q105" s="34">
        <f>Q106+Q107+Q108+Q109</f>
        <v>145873.45000000001</v>
      </c>
      <c r="R105" s="55">
        <f t="shared" si="15"/>
        <v>120.69998976635245</v>
      </c>
      <c r="S105" s="31" t="s">
        <v>12</v>
      </c>
      <c r="T105" s="31" t="s">
        <v>12</v>
      </c>
      <c r="U105" s="55" t="s">
        <v>12</v>
      </c>
      <c r="V105" s="134">
        <f t="shared" si="18"/>
        <v>936.46800000002258</v>
      </c>
      <c r="W105" s="134"/>
      <c r="X105" s="31"/>
    </row>
    <row r="106" spans="1:24" s="51" customFormat="1" ht="71.25" customHeight="1" outlineLevel="1">
      <c r="A106" s="35">
        <v>1</v>
      </c>
      <c r="B106" s="160" t="s">
        <v>444</v>
      </c>
      <c r="C106" s="160" t="s">
        <v>445</v>
      </c>
      <c r="D106" s="160" t="s">
        <v>71</v>
      </c>
      <c r="E106" s="166">
        <f t="shared" si="16"/>
        <v>2293.6</v>
      </c>
      <c r="F106" s="166">
        <v>2293.6</v>
      </c>
      <c r="G106" s="166">
        <v>0</v>
      </c>
      <c r="H106" s="166">
        <v>0</v>
      </c>
      <c r="I106" s="157">
        <v>1</v>
      </c>
      <c r="J106" s="157">
        <v>1</v>
      </c>
      <c r="K106" s="158">
        <f>J106/I106</f>
        <v>1</v>
      </c>
      <c r="L106" s="166">
        <v>2293.6</v>
      </c>
      <c r="M106" s="166">
        <v>2282.1320000000001</v>
      </c>
      <c r="N106" s="158">
        <f t="shared" si="14"/>
        <v>99.5</v>
      </c>
      <c r="O106" s="166">
        <v>0</v>
      </c>
      <c r="P106" s="36">
        <f t="shared" si="12"/>
        <v>0</v>
      </c>
      <c r="Q106" s="166">
        <v>0</v>
      </c>
      <c r="R106" s="158" t="e">
        <f t="shared" si="15"/>
        <v>#DIV/0!</v>
      </c>
      <c r="S106" s="166" t="s">
        <v>12</v>
      </c>
      <c r="T106" s="166" t="s">
        <v>12</v>
      </c>
      <c r="U106" s="158" t="s">
        <v>12</v>
      </c>
      <c r="V106" s="134">
        <f t="shared" si="18"/>
        <v>11.467999999999847</v>
      </c>
      <c r="W106" s="134"/>
      <c r="X106" s="166" t="s">
        <v>798</v>
      </c>
    </row>
    <row r="107" spans="1:24" s="51" customFormat="1" ht="91.5" customHeight="1" outlineLevel="1">
      <c r="A107" s="35">
        <v>2</v>
      </c>
      <c r="B107" s="160" t="s">
        <v>311</v>
      </c>
      <c r="C107" s="160" t="s">
        <v>409</v>
      </c>
      <c r="D107" s="160" t="s">
        <v>71</v>
      </c>
      <c r="E107" s="166">
        <f t="shared" si="16"/>
        <v>70000</v>
      </c>
      <c r="F107" s="166">
        <v>70000</v>
      </c>
      <c r="G107" s="166">
        <v>0</v>
      </c>
      <c r="H107" s="166">
        <v>0</v>
      </c>
      <c r="I107" s="232">
        <v>1</v>
      </c>
      <c r="J107" s="232">
        <v>1</v>
      </c>
      <c r="K107" s="235">
        <f>J107/I107*100</f>
        <v>100</v>
      </c>
      <c r="L107" s="166">
        <v>70000</v>
      </c>
      <c r="M107" s="166">
        <v>69650</v>
      </c>
      <c r="N107" s="158">
        <f t="shared" si="14"/>
        <v>99.5</v>
      </c>
      <c r="O107" s="166">
        <v>59094.483</v>
      </c>
      <c r="P107" s="36">
        <f t="shared" si="12"/>
        <v>84.844914572864326</v>
      </c>
      <c r="Q107" s="166">
        <v>66338.048999999999</v>
      </c>
      <c r="R107" s="158">
        <f t="shared" si="15"/>
        <v>112.25760110296591</v>
      </c>
      <c r="S107" s="166" t="s">
        <v>12</v>
      </c>
      <c r="T107" s="166" t="s">
        <v>12</v>
      </c>
      <c r="U107" s="158" t="s">
        <v>12</v>
      </c>
      <c r="V107" s="134">
        <f t="shared" si="18"/>
        <v>350</v>
      </c>
      <c r="W107" s="134"/>
      <c r="X107" s="166"/>
    </row>
    <row r="108" spans="1:24" s="51" customFormat="1" ht="71.25" customHeight="1" outlineLevel="1">
      <c r="A108" s="35">
        <v>3</v>
      </c>
      <c r="B108" s="160" t="s">
        <v>446</v>
      </c>
      <c r="C108" s="160" t="s">
        <v>447</v>
      </c>
      <c r="D108" s="160" t="s">
        <v>71</v>
      </c>
      <c r="E108" s="166">
        <f t="shared" si="16"/>
        <v>70000</v>
      </c>
      <c r="F108" s="166">
        <v>70000</v>
      </c>
      <c r="G108" s="166">
        <v>0</v>
      </c>
      <c r="H108" s="166">
        <v>0</v>
      </c>
      <c r="I108" s="233"/>
      <c r="J108" s="233"/>
      <c r="K108" s="236"/>
      <c r="L108" s="166">
        <v>70000</v>
      </c>
      <c r="M108" s="166">
        <v>69650</v>
      </c>
      <c r="N108" s="158">
        <f t="shared" si="14"/>
        <v>99.5</v>
      </c>
      <c r="O108" s="166">
        <v>38476</v>
      </c>
      <c r="P108" s="36">
        <f t="shared" si="12"/>
        <v>55.24192390524049</v>
      </c>
      <c r="Q108" s="166">
        <v>51826.775999999998</v>
      </c>
      <c r="R108" s="158">
        <f t="shared" si="15"/>
        <v>134.69897078698409</v>
      </c>
      <c r="S108" s="166" t="s">
        <v>12</v>
      </c>
      <c r="T108" s="166" t="s">
        <v>12</v>
      </c>
      <c r="U108" s="158" t="s">
        <v>12</v>
      </c>
      <c r="V108" s="134">
        <f t="shared" si="18"/>
        <v>350</v>
      </c>
      <c r="W108" s="134"/>
      <c r="X108" s="166"/>
    </row>
    <row r="109" spans="1:24" s="51" customFormat="1" ht="71.25" customHeight="1" outlineLevel="1">
      <c r="A109" s="35">
        <v>4</v>
      </c>
      <c r="B109" s="160" t="s">
        <v>448</v>
      </c>
      <c r="C109" s="160" t="s">
        <v>449</v>
      </c>
      <c r="D109" s="160" t="s">
        <v>71</v>
      </c>
      <c r="E109" s="166">
        <f t="shared" si="16"/>
        <v>45000</v>
      </c>
      <c r="F109" s="166">
        <v>45000</v>
      </c>
      <c r="G109" s="166">
        <v>0</v>
      </c>
      <c r="H109" s="166">
        <v>0</v>
      </c>
      <c r="I109" s="234"/>
      <c r="J109" s="234"/>
      <c r="K109" s="237"/>
      <c r="L109" s="166">
        <v>45000</v>
      </c>
      <c r="M109" s="166">
        <v>44775</v>
      </c>
      <c r="N109" s="158">
        <f t="shared" si="14"/>
        <v>99.5</v>
      </c>
      <c r="O109" s="166">
        <v>23285.741000000002</v>
      </c>
      <c r="P109" s="36">
        <f t="shared" si="12"/>
        <v>52.006121719709661</v>
      </c>
      <c r="Q109" s="166">
        <v>27708.625</v>
      </c>
      <c r="R109" s="158">
        <f t="shared" si="15"/>
        <v>118.9939585774831</v>
      </c>
      <c r="S109" s="166" t="s">
        <v>12</v>
      </c>
      <c r="T109" s="166" t="s">
        <v>12</v>
      </c>
      <c r="U109" s="158" t="s">
        <v>12</v>
      </c>
      <c r="V109" s="134">
        <f t="shared" si="18"/>
        <v>225</v>
      </c>
      <c r="W109" s="134"/>
      <c r="X109" s="166"/>
    </row>
    <row r="110" spans="1:24" s="3" customFormat="1" ht="57" customHeight="1">
      <c r="A110" s="24" t="s">
        <v>602</v>
      </c>
      <c r="B110" s="223" t="s">
        <v>547</v>
      </c>
      <c r="C110" s="223"/>
      <c r="D110" s="25" t="s">
        <v>12</v>
      </c>
      <c r="E110" s="26">
        <f t="shared" si="16"/>
        <v>145063.79999999999</v>
      </c>
      <c r="F110" s="26">
        <f t="shared" ref="F110:H111" si="19">F111</f>
        <v>71660.600000000006</v>
      </c>
      <c r="G110" s="26">
        <f t="shared" si="19"/>
        <v>73403.199999999997</v>
      </c>
      <c r="H110" s="26">
        <f t="shared" si="19"/>
        <v>0</v>
      </c>
      <c r="I110" s="37">
        <f>I111</f>
        <v>1</v>
      </c>
      <c r="J110" s="37">
        <f>J111</f>
        <v>1</v>
      </c>
      <c r="K110" s="84">
        <f>J110/I110%</f>
        <v>100</v>
      </c>
      <c r="L110" s="26">
        <f>L111</f>
        <v>145063.79999999999</v>
      </c>
      <c r="M110" s="26">
        <f>M111</f>
        <v>144618.6</v>
      </c>
      <c r="N110" s="84">
        <f t="shared" si="14"/>
        <v>99.693100552998075</v>
      </c>
      <c r="O110" s="26">
        <f t="shared" ref="O110:Q111" si="20">O111</f>
        <v>145063.79999999999</v>
      </c>
      <c r="P110" s="29">
        <f t="shared" si="20"/>
        <v>0</v>
      </c>
      <c r="Q110" s="26">
        <f t="shared" si="20"/>
        <v>144618.6</v>
      </c>
      <c r="R110" s="84">
        <f t="shared" si="15"/>
        <v>99.693100552998075</v>
      </c>
      <c r="S110" s="26" t="s">
        <v>12</v>
      </c>
      <c r="T110" s="26" t="s">
        <v>12</v>
      </c>
      <c r="U110" s="84" t="s">
        <v>12</v>
      </c>
      <c r="V110" s="134">
        <f t="shared" si="18"/>
        <v>445.19999999998254</v>
      </c>
      <c r="W110" s="134"/>
      <c r="X110" s="26"/>
    </row>
    <row r="111" spans="1:24" s="51" customFormat="1" ht="35.25" customHeight="1" outlineLevel="1">
      <c r="A111" s="222" t="s">
        <v>410</v>
      </c>
      <c r="B111" s="222"/>
      <c r="C111" s="222"/>
      <c r="D111" s="30" t="s">
        <v>12</v>
      </c>
      <c r="E111" s="31">
        <f t="shared" si="16"/>
        <v>145063.79999999999</v>
      </c>
      <c r="F111" s="31">
        <f t="shared" si="19"/>
        <v>71660.600000000006</v>
      </c>
      <c r="G111" s="31">
        <f t="shared" si="19"/>
        <v>73403.199999999997</v>
      </c>
      <c r="H111" s="31">
        <f t="shared" si="19"/>
        <v>0</v>
      </c>
      <c r="I111" s="32">
        <f>I112</f>
        <v>1</v>
      </c>
      <c r="J111" s="32">
        <f>J112</f>
        <v>1</v>
      </c>
      <c r="K111" s="55">
        <f>J111/I111%</f>
        <v>100</v>
      </c>
      <c r="L111" s="31">
        <f>L112</f>
        <v>145063.79999999999</v>
      </c>
      <c r="M111" s="31">
        <f>M112</f>
        <v>144618.6</v>
      </c>
      <c r="N111" s="55">
        <f t="shared" si="14"/>
        <v>99.693100552998075</v>
      </c>
      <c r="O111" s="31">
        <f t="shared" si="20"/>
        <v>145063.79999999999</v>
      </c>
      <c r="P111" s="33">
        <f t="shared" si="20"/>
        <v>0</v>
      </c>
      <c r="Q111" s="31">
        <f t="shared" si="20"/>
        <v>144618.6</v>
      </c>
      <c r="R111" s="55">
        <f t="shared" si="15"/>
        <v>99.693100552998075</v>
      </c>
      <c r="S111" s="31" t="s">
        <v>12</v>
      </c>
      <c r="T111" s="31" t="s">
        <v>12</v>
      </c>
      <c r="U111" s="55" t="s">
        <v>12</v>
      </c>
      <c r="V111" s="134">
        <f t="shared" si="18"/>
        <v>445.19999999998254</v>
      </c>
      <c r="W111" s="134"/>
      <c r="X111" s="31"/>
    </row>
    <row r="112" spans="1:24" s="51" customFormat="1" ht="172.5" customHeight="1" outlineLevel="1">
      <c r="A112" s="35">
        <v>1</v>
      </c>
      <c r="B112" s="160" t="s">
        <v>142</v>
      </c>
      <c r="C112" s="160" t="s">
        <v>141</v>
      </c>
      <c r="D112" s="160" t="s">
        <v>143</v>
      </c>
      <c r="E112" s="166">
        <f>F112+G112+H112</f>
        <v>145063.79999999999</v>
      </c>
      <c r="F112" s="166">
        <v>71660.600000000006</v>
      </c>
      <c r="G112" s="166">
        <v>73403.199999999997</v>
      </c>
      <c r="H112" s="166">
        <v>0</v>
      </c>
      <c r="I112" s="157">
        <v>1</v>
      </c>
      <c r="J112" s="157">
        <v>1</v>
      </c>
      <c r="K112" s="158">
        <f>J112/I112%</f>
        <v>100</v>
      </c>
      <c r="L112" s="166">
        <v>145063.79999999999</v>
      </c>
      <c r="M112" s="166">
        <v>144618.6</v>
      </c>
      <c r="N112" s="158">
        <f t="shared" ref="N112:N119" si="21">M112/L112%</f>
        <v>99.693100552998075</v>
      </c>
      <c r="O112" s="166">
        <v>145063.79999999999</v>
      </c>
      <c r="P112" s="166">
        <v>0</v>
      </c>
      <c r="Q112" s="166">
        <v>144618.6</v>
      </c>
      <c r="R112" s="158">
        <f>Q112/O112%</f>
        <v>99.693100552998075</v>
      </c>
      <c r="S112" s="166" t="s">
        <v>12</v>
      </c>
      <c r="T112" s="166" t="s">
        <v>12</v>
      </c>
      <c r="U112" s="158" t="s">
        <v>12</v>
      </c>
      <c r="V112" s="134">
        <f t="shared" si="18"/>
        <v>445.19999999998254</v>
      </c>
      <c r="W112" s="134"/>
      <c r="X112" s="50" t="s">
        <v>705</v>
      </c>
    </row>
    <row r="113" spans="1:24" s="51" customFormat="1" ht="172.5" customHeight="1" outlineLevel="1">
      <c r="A113" s="35"/>
      <c r="B113" s="265" t="s">
        <v>546</v>
      </c>
      <c r="C113" s="265"/>
      <c r="D113" s="160"/>
      <c r="E113" s="166"/>
      <c r="F113" s="166"/>
      <c r="G113" s="166"/>
      <c r="H113" s="166"/>
      <c r="I113" s="168">
        <f>I114+I330</f>
        <v>18</v>
      </c>
      <c r="J113" s="168">
        <f>J114+J330</f>
        <v>17</v>
      </c>
      <c r="K113" s="158"/>
      <c r="L113" s="166"/>
      <c r="M113" s="166"/>
      <c r="N113" s="158"/>
      <c r="O113" s="166"/>
      <c r="P113" s="166"/>
      <c r="Q113" s="166"/>
      <c r="R113" s="158"/>
      <c r="S113" s="166"/>
      <c r="T113" s="166"/>
      <c r="U113" s="158"/>
      <c r="V113" s="134"/>
      <c r="W113" s="134"/>
      <c r="X113" s="50"/>
    </row>
    <row r="114" spans="1:24" s="3" customFormat="1" ht="34.5" customHeight="1">
      <c r="A114" s="19" t="s">
        <v>603</v>
      </c>
      <c r="B114" s="227" t="s">
        <v>546</v>
      </c>
      <c r="C114" s="227"/>
      <c r="D114" s="20" t="s">
        <v>12</v>
      </c>
      <c r="E114" s="21">
        <f>E115+E120+E123</f>
        <v>2692823.92</v>
      </c>
      <c r="F114" s="21">
        <f>F115+F123+F120</f>
        <v>2029625.3120000002</v>
      </c>
      <c r="G114" s="21">
        <f>G115+G123+G120</f>
        <v>663198.60800000001</v>
      </c>
      <c r="H114" s="21">
        <f>H115+H123+H120</f>
        <v>0</v>
      </c>
      <c r="I114" s="22">
        <f>I115+I123</f>
        <v>10</v>
      </c>
      <c r="J114" s="22">
        <f>J115+J123</f>
        <v>9</v>
      </c>
      <c r="K114" s="106">
        <f t="shared" ref="K114:K176" si="22">J114/I114%</f>
        <v>90</v>
      </c>
      <c r="L114" s="21">
        <f>L115+L123</f>
        <v>2458517.321</v>
      </c>
      <c r="M114" s="21">
        <f>M115+M123</f>
        <v>2287237.5946599999</v>
      </c>
      <c r="N114" s="106">
        <f t="shared" si="21"/>
        <v>93.033210509563048</v>
      </c>
      <c r="O114" s="21">
        <f>O115+O123</f>
        <v>1352488.6513799999</v>
      </c>
      <c r="P114" s="23">
        <f t="shared" ref="P114:P119" si="23">O114/M114%</f>
        <v>59.131970134525908</v>
      </c>
      <c r="Q114" s="21">
        <f>Q115+Q123</f>
        <v>1441763.42542</v>
      </c>
      <c r="R114" s="106">
        <f t="shared" ref="R114:R136" si="24">Q114/O114%</f>
        <v>106.60077805081094</v>
      </c>
      <c r="S114" s="21">
        <f>S120</f>
        <v>234306.6</v>
      </c>
      <c r="T114" s="21">
        <f>T120</f>
        <v>0</v>
      </c>
      <c r="U114" s="106">
        <f>T114/S114*100</f>
        <v>0</v>
      </c>
      <c r="V114" s="134">
        <f t="shared" si="18"/>
        <v>171279.72634000005</v>
      </c>
      <c r="W114" s="134"/>
      <c r="X114" s="21"/>
    </row>
    <row r="115" spans="1:24" s="3" customFormat="1" ht="36" customHeight="1">
      <c r="A115" s="24" t="s">
        <v>604</v>
      </c>
      <c r="B115" s="223" t="s">
        <v>510</v>
      </c>
      <c r="C115" s="223"/>
      <c r="D115" s="25" t="s">
        <v>12</v>
      </c>
      <c r="E115" s="26">
        <f>E116</f>
        <v>852522.79999999993</v>
      </c>
      <c r="F115" s="26">
        <f t="shared" ref="F115:Q115" si="25">F116</f>
        <v>494463.2</v>
      </c>
      <c r="G115" s="26">
        <f t="shared" si="25"/>
        <v>358059.6</v>
      </c>
      <c r="H115" s="26">
        <f t="shared" si="25"/>
        <v>0</v>
      </c>
      <c r="I115" s="37">
        <f t="shared" si="25"/>
        <v>4</v>
      </c>
      <c r="J115" s="37">
        <f t="shared" si="25"/>
        <v>3</v>
      </c>
      <c r="K115" s="84">
        <f t="shared" si="22"/>
        <v>75</v>
      </c>
      <c r="L115" s="26">
        <f t="shared" si="25"/>
        <v>852522.79999999993</v>
      </c>
      <c r="M115" s="26">
        <f t="shared" si="25"/>
        <v>722591.31266000005</v>
      </c>
      <c r="N115" s="84">
        <f t="shared" si="21"/>
        <v>84.759177427278203</v>
      </c>
      <c r="O115" s="26">
        <f t="shared" si="25"/>
        <v>303170.93474</v>
      </c>
      <c r="P115" s="29">
        <f t="shared" si="23"/>
        <v>41.956072461481504</v>
      </c>
      <c r="Q115" s="26">
        <f t="shared" si="25"/>
        <v>303170.93474</v>
      </c>
      <c r="R115" s="84">
        <f t="shared" si="24"/>
        <v>100</v>
      </c>
      <c r="S115" s="26" t="s">
        <v>12</v>
      </c>
      <c r="T115" s="26" t="s">
        <v>12</v>
      </c>
      <c r="U115" s="84" t="s">
        <v>12</v>
      </c>
      <c r="V115" s="134">
        <f t="shared" si="18"/>
        <v>129931.48733999988</v>
      </c>
      <c r="W115" s="134"/>
      <c r="X115" s="26"/>
    </row>
    <row r="116" spans="1:24" s="51" customFormat="1" ht="78.75" customHeight="1" outlineLevel="1">
      <c r="A116" s="222" t="s">
        <v>150</v>
      </c>
      <c r="B116" s="222"/>
      <c r="C116" s="222"/>
      <c r="D116" s="30" t="s">
        <v>12</v>
      </c>
      <c r="E116" s="31">
        <f>E117+E118+E119</f>
        <v>852522.79999999993</v>
      </c>
      <c r="F116" s="31">
        <f t="shared" ref="F116:J116" si="26">F117+F118+F119</f>
        <v>494463.2</v>
      </c>
      <c r="G116" s="31">
        <f t="shared" si="26"/>
        <v>358059.6</v>
      </c>
      <c r="H116" s="31">
        <f t="shared" si="26"/>
        <v>0</v>
      </c>
      <c r="I116" s="32">
        <f t="shared" si="26"/>
        <v>4</v>
      </c>
      <c r="J116" s="32">
        <f t="shared" si="26"/>
        <v>3</v>
      </c>
      <c r="K116" s="55">
        <f t="shared" si="22"/>
        <v>75</v>
      </c>
      <c r="L116" s="31">
        <f>L117+L118+L119</f>
        <v>852522.79999999993</v>
      </c>
      <c r="M116" s="31">
        <f>M117+M118+M119</f>
        <v>722591.31266000005</v>
      </c>
      <c r="N116" s="55">
        <f t="shared" si="21"/>
        <v>84.759177427278203</v>
      </c>
      <c r="O116" s="31">
        <f>O117+O118+O119</f>
        <v>303170.93474</v>
      </c>
      <c r="P116" s="33">
        <f t="shared" si="23"/>
        <v>41.956072461481504</v>
      </c>
      <c r="Q116" s="31">
        <f>Q117+Q118+Q119</f>
        <v>303170.93474</v>
      </c>
      <c r="R116" s="55">
        <f t="shared" si="24"/>
        <v>100</v>
      </c>
      <c r="S116" s="31" t="s">
        <v>12</v>
      </c>
      <c r="T116" s="31" t="s">
        <v>12</v>
      </c>
      <c r="U116" s="55" t="s">
        <v>12</v>
      </c>
      <c r="V116" s="134">
        <f t="shared" si="18"/>
        <v>129931.48733999988</v>
      </c>
      <c r="W116" s="134"/>
      <c r="X116" s="31"/>
    </row>
    <row r="117" spans="1:24" s="51" customFormat="1" ht="83.25" customHeight="1" outlineLevel="1">
      <c r="A117" s="47">
        <v>1</v>
      </c>
      <c r="B117" s="52" t="s">
        <v>146</v>
      </c>
      <c r="C117" s="160" t="s">
        <v>148</v>
      </c>
      <c r="D117" s="52" t="s">
        <v>96</v>
      </c>
      <c r="E117" s="41">
        <f t="shared" ref="E117:E122" si="27">F117+G117+H117</f>
        <v>94050.880000000005</v>
      </c>
      <c r="F117" s="39">
        <v>54549.51</v>
      </c>
      <c r="G117" s="166">
        <v>39501.370000000003</v>
      </c>
      <c r="H117" s="166">
        <v>0</v>
      </c>
      <c r="I117" s="157">
        <v>1</v>
      </c>
      <c r="J117" s="157">
        <v>1</v>
      </c>
      <c r="K117" s="158">
        <f>J117/I117%</f>
        <v>100</v>
      </c>
      <c r="L117" s="166">
        <v>94050.880000000005</v>
      </c>
      <c r="M117" s="166">
        <v>76600.373340000006</v>
      </c>
      <c r="N117" s="158">
        <f t="shared" si="21"/>
        <v>81.445674235052351</v>
      </c>
      <c r="O117" s="166">
        <v>57017.411740000003</v>
      </c>
      <c r="P117" s="36">
        <f t="shared" si="23"/>
        <v>74.434900580603355</v>
      </c>
      <c r="Q117" s="41">
        <v>57017.411740000003</v>
      </c>
      <c r="R117" s="158">
        <f t="shared" si="24"/>
        <v>100</v>
      </c>
      <c r="S117" s="166" t="s">
        <v>12</v>
      </c>
      <c r="T117" s="166" t="s">
        <v>12</v>
      </c>
      <c r="U117" s="158" t="s">
        <v>12</v>
      </c>
      <c r="V117" s="134">
        <f t="shared" si="18"/>
        <v>17450.506659999999</v>
      </c>
      <c r="W117" s="134"/>
      <c r="X117" s="50"/>
    </row>
    <row r="118" spans="1:24" s="51" customFormat="1" ht="50.25" customHeight="1" outlineLevel="1">
      <c r="A118" s="47">
        <v>2</v>
      </c>
      <c r="B118" s="52" t="s">
        <v>147</v>
      </c>
      <c r="C118" s="160" t="s">
        <v>149</v>
      </c>
      <c r="D118" s="52" t="s">
        <v>96</v>
      </c>
      <c r="E118" s="166">
        <f t="shared" si="27"/>
        <v>646402.91999999993</v>
      </c>
      <c r="F118" s="53">
        <v>374913.69</v>
      </c>
      <c r="G118" s="54">
        <v>271489.23</v>
      </c>
      <c r="H118" s="166">
        <v>0</v>
      </c>
      <c r="I118" s="157">
        <v>2</v>
      </c>
      <c r="J118" s="157">
        <v>2</v>
      </c>
      <c r="K118" s="158">
        <f>J118/I118%</f>
        <v>100</v>
      </c>
      <c r="L118" s="166">
        <v>646402.91999999993</v>
      </c>
      <c r="M118" s="166">
        <v>645990.93932</v>
      </c>
      <c r="N118" s="158">
        <f t="shared" si="21"/>
        <v>99.936265653007894</v>
      </c>
      <c r="O118" s="166">
        <v>246153.52299999999</v>
      </c>
      <c r="P118" s="36">
        <f t="shared" si="23"/>
        <v>38.104794977327792</v>
      </c>
      <c r="Q118" s="41">
        <v>246153.52299999999</v>
      </c>
      <c r="R118" s="158">
        <f t="shared" si="24"/>
        <v>100</v>
      </c>
      <c r="S118" s="166" t="s">
        <v>12</v>
      </c>
      <c r="T118" s="166" t="s">
        <v>12</v>
      </c>
      <c r="U118" s="158" t="s">
        <v>12</v>
      </c>
      <c r="V118" s="134">
        <f t="shared" si="18"/>
        <v>411.98067999992054</v>
      </c>
      <c r="W118" s="134"/>
      <c r="X118" s="50"/>
    </row>
    <row r="119" spans="1:24" s="51" customFormat="1" ht="101.25" customHeight="1" outlineLevel="1">
      <c r="A119" s="47">
        <v>3</v>
      </c>
      <c r="B119" s="52" t="s">
        <v>732</v>
      </c>
      <c r="C119" s="160" t="s">
        <v>733</v>
      </c>
      <c r="D119" s="52" t="s">
        <v>96</v>
      </c>
      <c r="E119" s="166">
        <f>F119+G119+H119</f>
        <v>112069</v>
      </c>
      <c r="F119" s="166">
        <v>65000</v>
      </c>
      <c r="G119" s="166">
        <v>47069</v>
      </c>
      <c r="H119" s="166">
        <v>0</v>
      </c>
      <c r="I119" s="157">
        <v>1</v>
      </c>
      <c r="J119" s="157">
        <v>0</v>
      </c>
      <c r="K119" s="158">
        <f>J119/I119%</f>
        <v>0</v>
      </c>
      <c r="L119" s="166">
        <v>112069</v>
      </c>
      <c r="M119" s="166">
        <v>0</v>
      </c>
      <c r="N119" s="158">
        <f t="shared" si="21"/>
        <v>0</v>
      </c>
      <c r="O119" s="166">
        <v>0</v>
      </c>
      <c r="P119" s="36" t="e">
        <f t="shared" si="23"/>
        <v>#DIV/0!</v>
      </c>
      <c r="Q119" s="41">
        <v>0</v>
      </c>
      <c r="R119" s="158" t="e">
        <f t="shared" si="24"/>
        <v>#DIV/0!</v>
      </c>
      <c r="S119" s="166" t="s">
        <v>12</v>
      </c>
      <c r="T119" s="166" t="s">
        <v>12</v>
      </c>
      <c r="U119" s="158" t="s">
        <v>12</v>
      </c>
      <c r="V119" s="134">
        <f t="shared" si="18"/>
        <v>112069</v>
      </c>
      <c r="W119" s="134"/>
      <c r="X119" s="50" t="s">
        <v>813</v>
      </c>
    </row>
    <row r="120" spans="1:24" s="3" customFormat="1" ht="49.5" customHeight="1">
      <c r="A120" s="24" t="s">
        <v>605</v>
      </c>
      <c r="B120" s="223" t="s">
        <v>712</v>
      </c>
      <c r="C120" s="223"/>
      <c r="D120" s="25" t="s">
        <v>12</v>
      </c>
      <c r="E120" s="26">
        <f t="shared" si="27"/>
        <v>234306.6</v>
      </c>
      <c r="F120" s="26">
        <f t="shared" ref="F120:H121" si="28">F121</f>
        <v>234306.6</v>
      </c>
      <c r="G120" s="26">
        <f t="shared" si="28"/>
        <v>0</v>
      </c>
      <c r="H120" s="26">
        <f t="shared" si="28"/>
        <v>0</v>
      </c>
      <c r="I120" s="26" t="s">
        <v>12</v>
      </c>
      <c r="J120" s="26" t="s">
        <v>12</v>
      </c>
      <c r="K120" s="84" t="s">
        <v>12</v>
      </c>
      <c r="L120" s="26" t="s">
        <v>12</v>
      </c>
      <c r="M120" s="26" t="s">
        <v>12</v>
      </c>
      <c r="N120" s="84" t="s">
        <v>12</v>
      </c>
      <c r="O120" s="26" t="s">
        <v>12</v>
      </c>
      <c r="P120" s="26" t="s">
        <v>12</v>
      </c>
      <c r="Q120" s="26" t="s">
        <v>12</v>
      </c>
      <c r="R120" s="84" t="s">
        <v>12</v>
      </c>
      <c r="S120" s="26">
        <f>S121</f>
        <v>234306.6</v>
      </c>
      <c r="T120" s="26">
        <f>T121</f>
        <v>0</v>
      </c>
      <c r="U120" s="84">
        <f>T120/S120*100</f>
        <v>0</v>
      </c>
      <c r="V120" s="134"/>
      <c r="W120" s="134"/>
      <c r="X120" s="26"/>
    </row>
    <row r="121" spans="1:24" s="51" customFormat="1" ht="102" customHeight="1" outlineLevel="1">
      <c r="A121" s="222" t="s">
        <v>714</v>
      </c>
      <c r="B121" s="222"/>
      <c r="C121" s="222"/>
      <c r="D121" s="30" t="s">
        <v>12</v>
      </c>
      <c r="E121" s="31">
        <f t="shared" si="27"/>
        <v>234306.6</v>
      </c>
      <c r="F121" s="31">
        <f t="shared" si="28"/>
        <v>234306.6</v>
      </c>
      <c r="G121" s="31">
        <f t="shared" si="28"/>
        <v>0</v>
      </c>
      <c r="H121" s="31">
        <f t="shared" si="28"/>
        <v>0</v>
      </c>
      <c r="I121" s="31" t="s">
        <v>12</v>
      </c>
      <c r="J121" s="31" t="s">
        <v>12</v>
      </c>
      <c r="K121" s="55" t="s">
        <v>12</v>
      </c>
      <c r="L121" s="31" t="s">
        <v>12</v>
      </c>
      <c r="M121" s="31" t="s">
        <v>12</v>
      </c>
      <c r="N121" s="55" t="s">
        <v>12</v>
      </c>
      <c r="O121" s="31" t="s">
        <v>12</v>
      </c>
      <c r="P121" s="31" t="s">
        <v>12</v>
      </c>
      <c r="Q121" s="31" t="s">
        <v>12</v>
      </c>
      <c r="R121" s="55" t="s">
        <v>12</v>
      </c>
      <c r="S121" s="31">
        <f>S122</f>
        <v>234306.6</v>
      </c>
      <c r="T121" s="31">
        <f>T122</f>
        <v>0</v>
      </c>
      <c r="U121" s="55">
        <f>T121/S121*100</f>
        <v>0</v>
      </c>
      <c r="V121" s="134"/>
      <c r="W121" s="134"/>
      <c r="X121" s="31"/>
    </row>
    <row r="122" spans="1:24" s="51" customFormat="1" ht="159.75" customHeight="1" outlineLevel="1">
      <c r="A122" s="47">
        <v>1</v>
      </c>
      <c r="B122" s="52" t="s">
        <v>714</v>
      </c>
      <c r="C122" s="160" t="s">
        <v>420</v>
      </c>
      <c r="D122" s="52" t="s">
        <v>19</v>
      </c>
      <c r="E122" s="166">
        <f t="shared" si="27"/>
        <v>234306.6</v>
      </c>
      <c r="F122" s="53">
        <v>234306.6</v>
      </c>
      <c r="G122" s="54">
        <v>0</v>
      </c>
      <c r="H122" s="166">
        <v>0</v>
      </c>
      <c r="I122" s="166" t="s">
        <v>12</v>
      </c>
      <c r="J122" s="166" t="s">
        <v>12</v>
      </c>
      <c r="K122" s="158" t="s">
        <v>12</v>
      </c>
      <c r="L122" s="166" t="s">
        <v>12</v>
      </c>
      <c r="M122" s="166" t="s">
        <v>12</v>
      </c>
      <c r="N122" s="158" t="s">
        <v>12</v>
      </c>
      <c r="O122" s="166" t="s">
        <v>12</v>
      </c>
      <c r="P122" s="166" t="s">
        <v>12</v>
      </c>
      <c r="Q122" s="166" t="s">
        <v>12</v>
      </c>
      <c r="R122" s="158" t="s">
        <v>12</v>
      </c>
      <c r="S122" s="166">
        <v>234306.6</v>
      </c>
      <c r="T122" s="166">
        <v>0</v>
      </c>
      <c r="U122" s="158">
        <f>T122/S122*100</f>
        <v>0</v>
      </c>
      <c r="V122" s="134"/>
      <c r="W122" s="134"/>
      <c r="X122" s="50"/>
    </row>
    <row r="123" spans="1:24" s="3" customFormat="1" ht="36" customHeight="1">
      <c r="A123" s="24" t="s">
        <v>713</v>
      </c>
      <c r="B123" s="223" t="s">
        <v>606</v>
      </c>
      <c r="C123" s="223"/>
      <c r="D123" s="25" t="s">
        <v>12</v>
      </c>
      <c r="E123" s="26">
        <f t="shared" si="16"/>
        <v>1605994.52</v>
      </c>
      <c r="F123" s="26">
        <f>F124</f>
        <v>1300855.5120000001</v>
      </c>
      <c r="G123" s="26">
        <f>G124</f>
        <v>305139.00799999997</v>
      </c>
      <c r="H123" s="26">
        <f>H124</f>
        <v>0</v>
      </c>
      <c r="I123" s="37">
        <f>I124</f>
        <v>6</v>
      </c>
      <c r="J123" s="37">
        <f>J124</f>
        <v>6</v>
      </c>
      <c r="K123" s="84">
        <f t="shared" si="22"/>
        <v>100</v>
      </c>
      <c r="L123" s="26">
        <f>L124</f>
        <v>1605994.5210000002</v>
      </c>
      <c r="M123" s="26">
        <f>M124</f>
        <v>1564646.2820000001</v>
      </c>
      <c r="N123" s="84">
        <f t="shared" ref="N123:N166" si="29">M123/L123%</f>
        <v>97.42538106703789</v>
      </c>
      <c r="O123" s="26">
        <f>O124</f>
        <v>1049317.71664</v>
      </c>
      <c r="P123" s="29">
        <f t="shared" ref="P123:P187" si="30">O123/M123%</f>
        <v>67.064213088386708</v>
      </c>
      <c r="Q123" s="26">
        <f>Q124</f>
        <v>1138592.49068</v>
      </c>
      <c r="R123" s="84">
        <f t="shared" si="24"/>
        <v>108.50788780407377</v>
      </c>
      <c r="S123" s="26" t="s">
        <v>12</v>
      </c>
      <c r="T123" s="26" t="s">
        <v>12</v>
      </c>
      <c r="U123" s="84" t="s">
        <v>12</v>
      </c>
      <c r="V123" s="134">
        <f t="shared" si="18"/>
        <v>41348.23900000006</v>
      </c>
      <c r="W123" s="134"/>
      <c r="X123" s="26"/>
    </row>
    <row r="124" spans="1:24" s="51" customFormat="1" ht="102" customHeight="1" outlineLevel="1">
      <c r="A124" s="222" t="s">
        <v>97</v>
      </c>
      <c r="B124" s="222"/>
      <c r="C124" s="222"/>
      <c r="D124" s="30" t="s">
        <v>12</v>
      </c>
      <c r="E124" s="31">
        <f>F124+G124+H124</f>
        <v>1605994.52</v>
      </c>
      <c r="F124" s="31">
        <f>SUM(F125:F136)</f>
        <v>1300855.5120000001</v>
      </c>
      <c r="G124" s="31">
        <f>SUM(G125:G136)</f>
        <v>305139.00799999997</v>
      </c>
      <c r="H124" s="31">
        <f>SUM(H125:H136)</f>
        <v>0</v>
      </c>
      <c r="I124" s="32">
        <f>I125</f>
        <v>6</v>
      </c>
      <c r="J124" s="32">
        <f>J125</f>
        <v>6</v>
      </c>
      <c r="K124" s="55">
        <f t="shared" si="22"/>
        <v>100</v>
      </c>
      <c r="L124" s="55">
        <f>SUM(L125:L136)</f>
        <v>1605994.5210000002</v>
      </c>
      <c r="M124" s="31">
        <f>SUM(M125:M136)</f>
        <v>1564646.2820000001</v>
      </c>
      <c r="N124" s="55">
        <f t="shared" si="29"/>
        <v>97.42538106703789</v>
      </c>
      <c r="O124" s="31">
        <f>SUM(O125:O136)</f>
        <v>1049317.71664</v>
      </c>
      <c r="P124" s="33">
        <f t="shared" si="30"/>
        <v>67.064213088386708</v>
      </c>
      <c r="Q124" s="31">
        <f>SUM(Q125:Q136)</f>
        <v>1138592.49068</v>
      </c>
      <c r="R124" s="55">
        <f t="shared" si="24"/>
        <v>108.50788780407377</v>
      </c>
      <c r="S124" s="31" t="s">
        <v>12</v>
      </c>
      <c r="T124" s="31" t="s">
        <v>12</v>
      </c>
      <c r="U124" s="55" t="s">
        <v>12</v>
      </c>
      <c r="V124" s="134">
        <f t="shared" si="18"/>
        <v>41348.23900000006</v>
      </c>
      <c r="W124" s="134"/>
      <c r="X124" s="31"/>
    </row>
    <row r="125" spans="1:24" s="56" customFormat="1" ht="99.75" customHeight="1" outlineLevel="1">
      <c r="A125" s="35">
        <v>1</v>
      </c>
      <c r="B125" s="160" t="s">
        <v>151</v>
      </c>
      <c r="C125" s="160" t="s">
        <v>152</v>
      </c>
      <c r="D125" s="160" t="s">
        <v>98</v>
      </c>
      <c r="E125" s="166">
        <f>F125+G125+H125</f>
        <v>604648.01900000009</v>
      </c>
      <c r="F125" s="166">
        <v>489764.9</v>
      </c>
      <c r="G125" s="166">
        <v>114883.11900000001</v>
      </c>
      <c r="H125" s="166">
        <v>0</v>
      </c>
      <c r="I125" s="230">
        <v>6</v>
      </c>
      <c r="J125" s="230">
        <v>6</v>
      </c>
      <c r="K125" s="231">
        <f t="shared" si="22"/>
        <v>100</v>
      </c>
      <c r="L125" s="166">
        <v>604648.02</v>
      </c>
      <c r="M125" s="166">
        <v>595726.49699999997</v>
      </c>
      <c r="N125" s="158">
        <f t="shared" si="29"/>
        <v>98.524509680855317</v>
      </c>
      <c r="O125" s="166">
        <v>354336.288</v>
      </c>
      <c r="P125" s="36">
        <f t="shared" si="30"/>
        <v>59.479692406564212</v>
      </c>
      <c r="Q125" s="166">
        <v>395930.54499999998</v>
      </c>
      <c r="R125" s="158">
        <f t="shared" si="24"/>
        <v>111.73863880405045</v>
      </c>
      <c r="S125" s="166" t="s">
        <v>12</v>
      </c>
      <c r="T125" s="166" t="s">
        <v>12</v>
      </c>
      <c r="U125" s="158" t="s">
        <v>12</v>
      </c>
      <c r="V125" s="134">
        <f t="shared" si="18"/>
        <v>8921.5230000000447</v>
      </c>
      <c r="W125" s="134"/>
      <c r="X125" s="36"/>
    </row>
    <row r="126" spans="1:24" s="56" customFormat="1" ht="40.5" outlineLevel="1">
      <c r="A126" s="35">
        <v>2</v>
      </c>
      <c r="B126" s="160" t="s">
        <v>153</v>
      </c>
      <c r="C126" s="160" t="s">
        <v>154</v>
      </c>
      <c r="D126" s="160" t="s">
        <v>7</v>
      </c>
      <c r="E126" s="166">
        <f t="shared" si="16"/>
        <v>200930.13799999998</v>
      </c>
      <c r="F126" s="166">
        <v>162753.4</v>
      </c>
      <c r="G126" s="166">
        <v>38176.737999999998</v>
      </c>
      <c r="H126" s="166">
        <v>0</v>
      </c>
      <c r="I126" s="230"/>
      <c r="J126" s="230"/>
      <c r="K126" s="231"/>
      <c r="L126" s="166">
        <v>200930.13799999998</v>
      </c>
      <c r="M126" s="166">
        <v>193223.4</v>
      </c>
      <c r="N126" s="158">
        <f t="shared" si="29"/>
        <v>96.164468866288246</v>
      </c>
      <c r="O126" s="166">
        <v>167588.823</v>
      </c>
      <c r="P126" s="36">
        <f t="shared" si="30"/>
        <v>86.733192253112207</v>
      </c>
      <c r="Q126" s="166">
        <v>167588.823</v>
      </c>
      <c r="R126" s="158">
        <f t="shared" si="24"/>
        <v>100</v>
      </c>
      <c r="S126" s="166" t="s">
        <v>12</v>
      </c>
      <c r="T126" s="166" t="s">
        <v>12</v>
      </c>
      <c r="U126" s="158" t="s">
        <v>12</v>
      </c>
      <c r="V126" s="134">
        <f t="shared" si="18"/>
        <v>7706.737999999983</v>
      </c>
      <c r="W126" s="134"/>
      <c r="X126" s="50"/>
    </row>
    <row r="127" spans="1:24" s="56" customFormat="1" ht="40.5" outlineLevel="1">
      <c r="A127" s="35">
        <v>3</v>
      </c>
      <c r="B127" s="160" t="s">
        <v>153</v>
      </c>
      <c r="C127" s="160" t="s">
        <v>155</v>
      </c>
      <c r="D127" s="160" t="s">
        <v>7</v>
      </c>
      <c r="E127" s="166">
        <f t="shared" ref="E127:E157" si="31">F127+G127+H127</f>
        <v>23375.268</v>
      </c>
      <c r="F127" s="166">
        <v>18933.967000000001</v>
      </c>
      <c r="G127" s="166">
        <v>4441.3010000000004</v>
      </c>
      <c r="H127" s="166">
        <v>0</v>
      </c>
      <c r="I127" s="230"/>
      <c r="J127" s="230"/>
      <c r="K127" s="231"/>
      <c r="L127" s="166">
        <v>23375.268</v>
      </c>
      <c r="M127" s="166">
        <v>23010.6</v>
      </c>
      <c r="N127" s="158">
        <f t="shared" si="29"/>
        <v>98.439940881105613</v>
      </c>
      <c r="O127" s="166">
        <v>21860.048999999999</v>
      </c>
      <c r="P127" s="36">
        <f t="shared" si="30"/>
        <v>94.99990873771219</v>
      </c>
      <c r="Q127" s="166">
        <v>22963.568749999999</v>
      </c>
      <c r="R127" s="158">
        <f t="shared" si="24"/>
        <v>105.04811196900793</v>
      </c>
      <c r="S127" s="166" t="s">
        <v>12</v>
      </c>
      <c r="T127" s="166" t="s">
        <v>12</v>
      </c>
      <c r="U127" s="158" t="s">
        <v>12</v>
      </c>
      <c r="V127" s="134">
        <f t="shared" si="18"/>
        <v>364.66800000000148</v>
      </c>
      <c r="W127" s="134"/>
      <c r="X127" s="50"/>
    </row>
    <row r="128" spans="1:24" s="56" customFormat="1" ht="40.5" outlineLevel="1">
      <c r="A128" s="35">
        <v>4</v>
      </c>
      <c r="B128" s="160" t="s">
        <v>153</v>
      </c>
      <c r="C128" s="160" t="s">
        <v>156</v>
      </c>
      <c r="D128" s="160" t="s">
        <v>7</v>
      </c>
      <c r="E128" s="166">
        <f t="shared" si="31"/>
        <v>186823.15700000001</v>
      </c>
      <c r="F128" s="166">
        <v>151326.75700000001</v>
      </c>
      <c r="G128" s="166">
        <v>35496.400000000001</v>
      </c>
      <c r="H128" s="166">
        <v>0</v>
      </c>
      <c r="I128" s="230"/>
      <c r="J128" s="230"/>
      <c r="K128" s="231"/>
      <c r="L128" s="166">
        <v>186823.15700000001</v>
      </c>
      <c r="M128" s="166">
        <v>184066.60000000003</v>
      </c>
      <c r="N128" s="158">
        <f t="shared" si="29"/>
        <v>98.524509999582122</v>
      </c>
      <c r="O128" s="166">
        <v>96485.759999999995</v>
      </c>
      <c r="P128" s="36">
        <f t="shared" si="30"/>
        <v>52.41893966640334</v>
      </c>
      <c r="Q128" s="166">
        <v>96485.759999999995</v>
      </c>
      <c r="R128" s="158">
        <f t="shared" si="24"/>
        <v>100</v>
      </c>
      <c r="S128" s="166" t="s">
        <v>12</v>
      </c>
      <c r="T128" s="166" t="s">
        <v>12</v>
      </c>
      <c r="U128" s="158" t="s">
        <v>12</v>
      </c>
      <c r="V128" s="134">
        <f t="shared" si="18"/>
        <v>2756.5569999999716</v>
      </c>
      <c r="W128" s="134"/>
      <c r="X128" s="50"/>
    </row>
    <row r="129" spans="1:24" s="56" customFormat="1" ht="40.5" outlineLevel="1">
      <c r="A129" s="35">
        <v>5</v>
      </c>
      <c r="B129" s="160" t="s">
        <v>153</v>
      </c>
      <c r="C129" s="160" t="s">
        <v>157</v>
      </c>
      <c r="D129" s="160" t="s">
        <v>7</v>
      </c>
      <c r="E129" s="166">
        <f t="shared" si="31"/>
        <v>53968.863000000005</v>
      </c>
      <c r="F129" s="166">
        <v>43714.779000000002</v>
      </c>
      <c r="G129" s="166">
        <v>10254.084000000001</v>
      </c>
      <c r="H129" s="166">
        <v>0</v>
      </c>
      <c r="I129" s="230"/>
      <c r="J129" s="230"/>
      <c r="K129" s="231"/>
      <c r="L129" s="166">
        <v>53968.863000000005</v>
      </c>
      <c r="M129" s="166">
        <v>53172.56</v>
      </c>
      <c r="N129" s="158">
        <f t="shared" si="29"/>
        <v>98.524514033212057</v>
      </c>
      <c r="O129" s="166">
        <v>39172.557000000001</v>
      </c>
      <c r="P129" s="36">
        <f t="shared" si="30"/>
        <v>73.670624472472269</v>
      </c>
      <c r="Q129" s="166">
        <v>41821.186999999998</v>
      </c>
      <c r="R129" s="158">
        <f t="shared" si="24"/>
        <v>106.76144271102854</v>
      </c>
      <c r="S129" s="166" t="s">
        <v>12</v>
      </c>
      <c r="T129" s="166" t="s">
        <v>12</v>
      </c>
      <c r="U129" s="158" t="s">
        <v>12</v>
      </c>
      <c r="V129" s="134">
        <f t="shared" si="18"/>
        <v>796.30300000000716</v>
      </c>
      <c r="W129" s="134"/>
      <c r="X129" s="50"/>
    </row>
    <row r="130" spans="1:24" s="56" customFormat="1" ht="40.5" outlineLevel="1">
      <c r="A130" s="35">
        <v>6</v>
      </c>
      <c r="B130" s="160" t="s">
        <v>99</v>
      </c>
      <c r="C130" s="160" t="s">
        <v>158</v>
      </c>
      <c r="D130" s="160" t="s">
        <v>7</v>
      </c>
      <c r="E130" s="166">
        <f t="shared" si="31"/>
        <v>203138.932</v>
      </c>
      <c r="F130" s="166">
        <v>164542.5</v>
      </c>
      <c r="G130" s="166">
        <v>38596.432000000001</v>
      </c>
      <c r="H130" s="166">
        <v>0</v>
      </c>
      <c r="I130" s="230"/>
      <c r="J130" s="230"/>
      <c r="K130" s="231"/>
      <c r="L130" s="166">
        <v>203138.932</v>
      </c>
      <c r="M130" s="166">
        <v>200141.625</v>
      </c>
      <c r="N130" s="158">
        <f t="shared" si="29"/>
        <v>98.524503909472159</v>
      </c>
      <c r="O130" s="166">
        <v>140363.32999999999</v>
      </c>
      <c r="P130" s="36">
        <f t="shared" si="30"/>
        <v>70.132002775534573</v>
      </c>
      <c r="Q130" s="166">
        <v>180363.32829</v>
      </c>
      <c r="R130" s="158">
        <f t="shared" si="24"/>
        <v>128.4974703079501</v>
      </c>
      <c r="S130" s="166" t="s">
        <v>12</v>
      </c>
      <c r="T130" s="166" t="s">
        <v>12</v>
      </c>
      <c r="U130" s="158" t="s">
        <v>12</v>
      </c>
      <c r="V130" s="134">
        <f t="shared" si="18"/>
        <v>2997.3070000000007</v>
      </c>
      <c r="W130" s="134"/>
      <c r="X130" s="50"/>
    </row>
    <row r="131" spans="1:24" s="56" customFormat="1" ht="147.75" customHeight="1" outlineLevel="1">
      <c r="A131" s="35">
        <v>7</v>
      </c>
      <c r="B131" s="160" t="s">
        <v>160</v>
      </c>
      <c r="C131" s="160" t="s">
        <v>159</v>
      </c>
      <c r="D131" s="160" t="s">
        <v>7</v>
      </c>
      <c r="E131" s="166">
        <f t="shared" si="31"/>
        <v>176590</v>
      </c>
      <c r="F131" s="166">
        <v>143037.9</v>
      </c>
      <c r="G131" s="166">
        <v>33552.1</v>
      </c>
      <c r="H131" s="166">
        <v>0</v>
      </c>
      <c r="I131" s="230"/>
      <c r="J131" s="230"/>
      <c r="K131" s="231"/>
      <c r="L131" s="166">
        <v>176590</v>
      </c>
      <c r="M131" s="166">
        <v>173977.60000000001</v>
      </c>
      <c r="N131" s="158">
        <f t="shared" si="29"/>
        <v>98.520641032901068</v>
      </c>
      <c r="O131" s="166">
        <v>97511.654999999999</v>
      </c>
      <c r="P131" s="36">
        <f t="shared" si="30"/>
        <v>56.04839646023396</v>
      </c>
      <c r="Q131" s="166">
        <v>101440.024</v>
      </c>
      <c r="R131" s="158">
        <f t="shared" si="24"/>
        <v>104.02861483583682</v>
      </c>
      <c r="S131" s="166" t="s">
        <v>12</v>
      </c>
      <c r="T131" s="166" t="s">
        <v>12</v>
      </c>
      <c r="U131" s="158" t="s">
        <v>12</v>
      </c>
      <c r="V131" s="134">
        <f t="shared" si="18"/>
        <v>2612.3999999999942</v>
      </c>
      <c r="W131" s="134"/>
      <c r="X131" s="50"/>
    </row>
    <row r="132" spans="1:24" s="56" customFormat="1" ht="40.5" outlineLevel="1">
      <c r="A132" s="35">
        <v>8</v>
      </c>
      <c r="B132" s="160" t="s">
        <v>153</v>
      </c>
      <c r="C132" s="160" t="s">
        <v>100</v>
      </c>
      <c r="D132" s="57" t="s">
        <v>7</v>
      </c>
      <c r="E132" s="166">
        <f t="shared" si="31"/>
        <v>10752.22</v>
      </c>
      <c r="F132" s="166">
        <v>8709.2999999999993</v>
      </c>
      <c r="G132" s="166">
        <v>2042.92</v>
      </c>
      <c r="H132" s="166">
        <v>0</v>
      </c>
      <c r="I132" s="230"/>
      <c r="J132" s="230"/>
      <c r="K132" s="231"/>
      <c r="L132" s="166">
        <v>10752.22</v>
      </c>
      <c r="M132" s="166">
        <v>10195.699999999999</v>
      </c>
      <c r="N132" s="158">
        <f t="shared" si="29"/>
        <v>94.824138642996502</v>
      </c>
      <c r="O132" s="166">
        <v>10195.699919999999</v>
      </c>
      <c r="P132" s="36">
        <f t="shared" si="30"/>
        <v>99.999999215355487</v>
      </c>
      <c r="Q132" s="166">
        <v>10195.699919999999</v>
      </c>
      <c r="R132" s="158">
        <f t="shared" si="24"/>
        <v>100</v>
      </c>
      <c r="S132" s="166" t="s">
        <v>12</v>
      </c>
      <c r="T132" s="166" t="s">
        <v>12</v>
      </c>
      <c r="U132" s="158" t="s">
        <v>12</v>
      </c>
      <c r="V132" s="134">
        <f t="shared" si="18"/>
        <v>556.52000000000044</v>
      </c>
      <c r="W132" s="134"/>
      <c r="X132" s="50"/>
    </row>
    <row r="133" spans="1:24" s="56" customFormat="1" ht="72" customHeight="1" outlineLevel="1">
      <c r="A133" s="35">
        <v>9</v>
      </c>
      <c r="B133" s="160" t="s">
        <v>161</v>
      </c>
      <c r="C133" s="160" t="s">
        <v>163</v>
      </c>
      <c r="D133" s="57" t="s">
        <v>7</v>
      </c>
      <c r="E133" s="166">
        <f t="shared" si="31"/>
        <v>42101.54</v>
      </c>
      <c r="F133" s="166">
        <v>34102.25</v>
      </c>
      <c r="G133" s="166">
        <v>7999.29</v>
      </c>
      <c r="H133" s="166">
        <v>0</v>
      </c>
      <c r="I133" s="230"/>
      <c r="J133" s="230"/>
      <c r="K133" s="231"/>
      <c r="L133" s="166">
        <v>42101.54</v>
      </c>
      <c r="M133" s="166">
        <v>41820.9</v>
      </c>
      <c r="N133" s="158">
        <f t="shared" si="29"/>
        <v>99.333421057757036</v>
      </c>
      <c r="O133" s="166">
        <v>36824.414709999997</v>
      </c>
      <c r="P133" s="36">
        <f t="shared" si="30"/>
        <v>88.052659579301249</v>
      </c>
      <c r="Q133" s="166">
        <v>36824.414709999997</v>
      </c>
      <c r="R133" s="158">
        <f t="shared" si="24"/>
        <v>100</v>
      </c>
      <c r="S133" s="166" t="s">
        <v>12</v>
      </c>
      <c r="T133" s="166" t="s">
        <v>12</v>
      </c>
      <c r="U133" s="158" t="s">
        <v>12</v>
      </c>
      <c r="V133" s="134">
        <f t="shared" si="18"/>
        <v>280.63999999999942</v>
      </c>
      <c r="W133" s="134"/>
      <c r="X133" s="50"/>
    </row>
    <row r="134" spans="1:24" s="56" customFormat="1" ht="83.25" customHeight="1" outlineLevel="1">
      <c r="A134" s="35">
        <v>10</v>
      </c>
      <c r="B134" s="160" t="s">
        <v>162</v>
      </c>
      <c r="C134" s="160" t="s">
        <v>164</v>
      </c>
      <c r="D134" s="57" t="s">
        <v>98</v>
      </c>
      <c r="E134" s="166">
        <f t="shared" si="31"/>
        <v>59801.942999999999</v>
      </c>
      <c r="F134" s="166">
        <v>48439.57</v>
      </c>
      <c r="G134" s="166">
        <v>11362.373</v>
      </c>
      <c r="H134" s="166">
        <v>0</v>
      </c>
      <c r="I134" s="230"/>
      <c r="J134" s="230"/>
      <c r="K134" s="231"/>
      <c r="L134" s="166">
        <v>59801.942999999999</v>
      </c>
      <c r="M134" s="166">
        <v>48064.1</v>
      </c>
      <c r="N134" s="158">
        <f t="shared" si="29"/>
        <v>80.372137741410853</v>
      </c>
      <c r="O134" s="166">
        <v>48064.054179999999</v>
      </c>
      <c r="P134" s="36">
        <f t="shared" si="30"/>
        <v>99.999904668973315</v>
      </c>
      <c r="Q134" s="166">
        <v>48064.054179999999</v>
      </c>
      <c r="R134" s="158">
        <f t="shared" si="24"/>
        <v>100</v>
      </c>
      <c r="S134" s="166" t="s">
        <v>12</v>
      </c>
      <c r="T134" s="166" t="s">
        <v>12</v>
      </c>
      <c r="U134" s="158" t="s">
        <v>12</v>
      </c>
      <c r="V134" s="134">
        <f t="shared" si="18"/>
        <v>11737.843000000001</v>
      </c>
      <c r="W134" s="134"/>
      <c r="X134" s="50"/>
    </row>
    <row r="135" spans="1:24" s="56" customFormat="1" ht="101.25" customHeight="1" outlineLevel="1">
      <c r="A135" s="35">
        <v>11</v>
      </c>
      <c r="B135" s="160" t="s">
        <v>411</v>
      </c>
      <c r="C135" s="160" t="s">
        <v>101</v>
      </c>
      <c r="D135" s="57" t="s">
        <v>7</v>
      </c>
      <c r="E135" s="166">
        <f t="shared" si="31"/>
        <v>27870.370000000003</v>
      </c>
      <c r="F135" s="166">
        <v>22574.99</v>
      </c>
      <c r="G135" s="166">
        <v>5295.38</v>
      </c>
      <c r="H135" s="166">
        <v>0</v>
      </c>
      <c r="I135" s="230"/>
      <c r="J135" s="230"/>
      <c r="K135" s="231"/>
      <c r="L135" s="166">
        <v>27870.370000000003</v>
      </c>
      <c r="M135" s="166">
        <v>26538.5</v>
      </c>
      <c r="N135" s="158">
        <f t="shared" si="29"/>
        <v>95.221197278687001</v>
      </c>
      <c r="O135" s="166">
        <v>23159.742610000001</v>
      </c>
      <c r="P135" s="36">
        <f t="shared" si="30"/>
        <v>87.26846886598716</v>
      </c>
      <c r="Q135" s="166">
        <v>23159.742610000001</v>
      </c>
      <c r="R135" s="158">
        <f t="shared" si="24"/>
        <v>100</v>
      </c>
      <c r="S135" s="166" t="s">
        <v>12</v>
      </c>
      <c r="T135" s="166" t="s">
        <v>12</v>
      </c>
      <c r="U135" s="158" t="s">
        <v>12</v>
      </c>
      <c r="V135" s="134">
        <f t="shared" si="18"/>
        <v>1331.8700000000026</v>
      </c>
      <c r="W135" s="134"/>
      <c r="X135" s="50"/>
    </row>
    <row r="136" spans="1:24" s="56" customFormat="1" ht="40.5" outlineLevel="1">
      <c r="A136" s="35">
        <v>12</v>
      </c>
      <c r="B136" s="160" t="s">
        <v>99</v>
      </c>
      <c r="C136" s="160" t="s">
        <v>165</v>
      </c>
      <c r="D136" s="57" t="s">
        <v>7</v>
      </c>
      <c r="E136" s="166">
        <f t="shared" si="31"/>
        <v>15994.07</v>
      </c>
      <c r="F136" s="166">
        <v>12955.199000000001</v>
      </c>
      <c r="G136" s="166">
        <v>3038.8710000000001</v>
      </c>
      <c r="H136" s="166">
        <v>0</v>
      </c>
      <c r="I136" s="230"/>
      <c r="J136" s="230"/>
      <c r="K136" s="231"/>
      <c r="L136" s="166">
        <v>15994.07</v>
      </c>
      <c r="M136" s="166">
        <v>14708.2</v>
      </c>
      <c r="N136" s="158">
        <f t="shared" si="29"/>
        <v>91.960332798343401</v>
      </c>
      <c r="O136" s="166">
        <v>13755.343220000001</v>
      </c>
      <c r="P136" s="36">
        <f t="shared" si="30"/>
        <v>93.521594892644927</v>
      </c>
      <c r="Q136" s="166">
        <v>13755.343220000001</v>
      </c>
      <c r="R136" s="158">
        <f t="shared" si="24"/>
        <v>100</v>
      </c>
      <c r="S136" s="166" t="s">
        <v>12</v>
      </c>
      <c r="T136" s="166" t="s">
        <v>12</v>
      </c>
      <c r="U136" s="158" t="s">
        <v>12</v>
      </c>
      <c r="V136" s="134">
        <f t="shared" si="18"/>
        <v>1285.869999999999</v>
      </c>
      <c r="W136" s="134"/>
      <c r="X136" s="50"/>
    </row>
    <row r="137" spans="1:24" s="3" customFormat="1" ht="43.5" customHeight="1">
      <c r="A137" s="19" t="s">
        <v>607</v>
      </c>
      <c r="B137" s="227" t="s">
        <v>511</v>
      </c>
      <c r="C137" s="227"/>
      <c r="D137" s="20" t="s">
        <v>12</v>
      </c>
      <c r="E137" s="21">
        <f t="shared" si="31"/>
        <v>2225276.3396699997</v>
      </c>
      <c r="F137" s="21">
        <f>F138+F152+F155</f>
        <v>1759932.5159999998</v>
      </c>
      <c r="G137" s="21">
        <f>G138+G152+G155</f>
        <v>465343.82366999995</v>
      </c>
      <c r="H137" s="21">
        <f>H138+H152+H155</f>
        <v>0</v>
      </c>
      <c r="I137" s="22">
        <f>I138+I152+I155</f>
        <v>13</v>
      </c>
      <c r="J137" s="22">
        <f>J138+J152+J155</f>
        <v>13</v>
      </c>
      <c r="K137" s="106">
        <f t="shared" si="22"/>
        <v>100</v>
      </c>
      <c r="L137" s="21">
        <f>L138+L152+L155</f>
        <v>2225276.3396700001</v>
      </c>
      <c r="M137" s="21">
        <f>M138+M152+M155</f>
        <v>2197686.2111</v>
      </c>
      <c r="N137" s="106">
        <f t="shared" si="29"/>
        <v>98.760148208195503</v>
      </c>
      <c r="O137" s="21">
        <f>O138+O152+O155</f>
        <v>2142202.0150499996</v>
      </c>
      <c r="P137" s="23">
        <f t="shared" si="30"/>
        <v>97.475335843226276</v>
      </c>
      <c r="Q137" s="21">
        <f>Q138+Q152+Q155</f>
        <v>2164038.6079899999</v>
      </c>
      <c r="R137" s="106">
        <f>Q137/O137%</f>
        <v>101.01935264678997</v>
      </c>
      <c r="S137" s="21" t="s">
        <v>12</v>
      </c>
      <c r="T137" s="21" t="s">
        <v>12</v>
      </c>
      <c r="U137" s="106" t="s">
        <v>12</v>
      </c>
      <c r="V137" s="134">
        <f t="shared" si="18"/>
        <v>27590.128570000175</v>
      </c>
      <c r="W137" s="134"/>
      <c r="X137" s="21"/>
    </row>
    <row r="138" spans="1:24" s="3" customFormat="1" ht="60" customHeight="1">
      <c r="A138" s="24" t="s">
        <v>608</v>
      </c>
      <c r="B138" s="223" t="s">
        <v>526</v>
      </c>
      <c r="C138" s="223"/>
      <c r="D138" s="25" t="s">
        <v>12</v>
      </c>
      <c r="E138" s="26">
        <f t="shared" si="31"/>
        <v>1542472.7319999998</v>
      </c>
      <c r="F138" s="26">
        <f>F139</f>
        <v>1249402.916</v>
      </c>
      <c r="G138" s="26">
        <f>G139</f>
        <v>293069.81599999993</v>
      </c>
      <c r="H138" s="26">
        <f>H139</f>
        <v>0</v>
      </c>
      <c r="I138" s="37">
        <f>I139</f>
        <v>7</v>
      </c>
      <c r="J138" s="37">
        <f>J139</f>
        <v>7</v>
      </c>
      <c r="K138" s="84">
        <f t="shared" si="22"/>
        <v>99.999999999999986</v>
      </c>
      <c r="L138" s="26">
        <f>L139</f>
        <v>1542472.7319999998</v>
      </c>
      <c r="M138" s="26">
        <f>M139</f>
        <v>1536160.1709999999</v>
      </c>
      <c r="N138" s="84">
        <f t="shared" si="29"/>
        <v>99.59075056115806</v>
      </c>
      <c r="O138" s="26">
        <f>O139</f>
        <v>1482503.8503299998</v>
      </c>
      <c r="P138" s="29">
        <f t="shared" si="30"/>
        <v>96.507114187508762</v>
      </c>
      <c r="Q138" s="26">
        <f>Q139</f>
        <v>1504340.5237399999</v>
      </c>
      <c r="R138" s="84">
        <f>Q138/O138%</f>
        <v>101.47295896770449</v>
      </c>
      <c r="S138" s="26" t="s">
        <v>12</v>
      </c>
      <c r="T138" s="26" t="s">
        <v>12</v>
      </c>
      <c r="U138" s="84" t="s">
        <v>12</v>
      </c>
      <c r="V138" s="134">
        <f t="shared" ref="V138:V203" si="32">L138-M138</f>
        <v>6312.560999999987</v>
      </c>
      <c r="W138" s="134"/>
      <c r="X138" s="26"/>
    </row>
    <row r="139" spans="1:24" s="51" customFormat="1" ht="90.75" customHeight="1" outlineLevel="1">
      <c r="A139" s="222" t="s">
        <v>166</v>
      </c>
      <c r="B139" s="222"/>
      <c r="C139" s="222"/>
      <c r="D139" s="30" t="s">
        <v>12</v>
      </c>
      <c r="E139" s="31">
        <f t="shared" si="31"/>
        <v>1542472.7319999998</v>
      </c>
      <c r="F139" s="31">
        <f>SUM(F140:F151)</f>
        <v>1249402.916</v>
      </c>
      <c r="G139" s="31">
        <f>SUM(G140:G151)</f>
        <v>293069.81599999993</v>
      </c>
      <c r="H139" s="31">
        <f>SUM(H140:H151)</f>
        <v>0</v>
      </c>
      <c r="I139" s="32">
        <f>I140</f>
        <v>7</v>
      </c>
      <c r="J139" s="32">
        <f>J140</f>
        <v>7</v>
      </c>
      <c r="K139" s="55">
        <f t="shared" si="22"/>
        <v>99.999999999999986</v>
      </c>
      <c r="L139" s="31">
        <f>SUM(L140:L151)</f>
        <v>1542472.7319999998</v>
      </c>
      <c r="M139" s="31">
        <f>SUM(M140:M151)</f>
        <v>1536160.1709999999</v>
      </c>
      <c r="N139" s="55">
        <f t="shared" si="29"/>
        <v>99.59075056115806</v>
      </c>
      <c r="O139" s="31">
        <f>SUM(O140:O151)</f>
        <v>1482503.8503299998</v>
      </c>
      <c r="P139" s="33">
        <f t="shared" si="30"/>
        <v>96.507114187508762</v>
      </c>
      <c r="Q139" s="31">
        <f>SUM(Q140:Q151)</f>
        <v>1504340.5237399999</v>
      </c>
      <c r="R139" s="55">
        <f>Q139/O139%</f>
        <v>101.47295896770449</v>
      </c>
      <c r="S139" s="31" t="s">
        <v>12</v>
      </c>
      <c r="T139" s="31" t="s">
        <v>12</v>
      </c>
      <c r="U139" s="55" t="s">
        <v>12</v>
      </c>
      <c r="V139" s="134">
        <f t="shared" si="32"/>
        <v>6312.560999999987</v>
      </c>
      <c r="W139" s="134"/>
      <c r="X139" s="31"/>
    </row>
    <row r="140" spans="1:24" s="56" customFormat="1" ht="68.25" customHeight="1" outlineLevel="1">
      <c r="A140" s="35">
        <v>1</v>
      </c>
      <c r="B140" s="160" t="s">
        <v>167</v>
      </c>
      <c r="C140" s="160" t="s">
        <v>168</v>
      </c>
      <c r="D140" s="57" t="s">
        <v>7</v>
      </c>
      <c r="E140" s="166">
        <f t="shared" si="31"/>
        <v>179738.58000000002</v>
      </c>
      <c r="F140" s="166">
        <v>145588.25</v>
      </c>
      <c r="G140" s="166">
        <f>(34150330)/1000</f>
        <v>34150.33</v>
      </c>
      <c r="H140" s="166">
        <v>0</v>
      </c>
      <c r="I140" s="230">
        <v>7</v>
      </c>
      <c r="J140" s="230">
        <v>7</v>
      </c>
      <c r="K140" s="231">
        <f t="shared" si="22"/>
        <v>99.999999999999986</v>
      </c>
      <c r="L140" s="166">
        <v>179738.58000000002</v>
      </c>
      <c r="M140" s="166">
        <v>178839.88699999999</v>
      </c>
      <c r="N140" s="158">
        <f t="shared" si="29"/>
        <v>99.499999944363623</v>
      </c>
      <c r="O140" s="41">
        <v>178839.88709999999</v>
      </c>
      <c r="P140" s="36">
        <f t="shared" si="30"/>
        <v>100.00000005591593</v>
      </c>
      <c r="Q140" s="41">
        <v>178839.88709999999</v>
      </c>
      <c r="R140" s="158">
        <f>Q140/O140%</f>
        <v>100</v>
      </c>
      <c r="S140" s="166" t="s">
        <v>12</v>
      </c>
      <c r="T140" s="166" t="s">
        <v>12</v>
      </c>
      <c r="U140" s="158" t="s">
        <v>12</v>
      </c>
      <c r="V140" s="134">
        <f t="shared" si="32"/>
        <v>898.69300000002841</v>
      </c>
      <c r="W140" s="134"/>
      <c r="X140" s="166"/>
    </row>
    <row r="141" spans="1:24" s="56" customFormat="1" ht="87" customHeight="1" outlineLevel="1">
      <c r="A141" s="35">
        <v>2</v>
      </c>
      <c r="B141" s="160" t="s">
        <v>167</v>
      </c>
      <c r="C141" s="160" t="s">
        <v>169</v>
      </c>
      <c r="D141" s="57" t="s">
        <v>7</v>
      </c>
      <c r="E141" s="166">
        <f t="shared" si="31"/>
        <v>119876.95</v>
      </c>
      <c r="F141" s="166">
        <v>97100.33</v>
      </c>
      <c r="G141" s="166">
        <v>22776.62</v>
      </c>
      <c r="H141" s="166">
        <v>0</v>
      </c>
      <c r="I141" s="230"/>
      <c r="J141" s="230"/>
      <c r="K141" s="231"/>
      <c r="L141" s="166">
        <v>119876.95</v>
      </c>
      <c r="M141" s="166">
        <v>119277.565</v>
      </c>
      <c r="N141" s="158">
        <f t="shared" si="29"/>
        <v>99.499999791452836</v>
      </c>
      <c r="O141" s="41">
        <v>119089.53091999999</v>
      </c>
      <c r="P141" s="36">
        <f t="shared" si="30"/>
        <v>99.842355869689314</v>
      </c>
      <c r="Q141" s="41">
        <v>119089.53092</v>
      </c>
      <c r="R141" s="158">
        <f t="shared" ref="R141:R151" si="33">Q141/O141%</f>
        <v>100.00000000000001</v>
      </c>
      <c r="S141" s="166" t="s">
        <v>12</v>
      </c>
      <c r="T141" s="166" t="s">
        <v>12</v>
      </c>
      <c r="U141" s="158" t="s">
        <v>12</v>
      </c>
      <c r="V141" s="134">
        <f t="shared" si="32"/>
        <v>599.38499999999476</v>
      </c>
      <c r="W141" s="134"/>
      <c r="X141" s="50"/>
    </row>
    <row r="142" spans="1:24" s="56" customFormat="1" ht="40.5" outlineLevel="1">
      <c r="A142" s="35">
        <v>3</v>
      </c>
      <c r="B142" s="160" t="s">
        <v>167</v>
      </c>
      <c r="C142" s="160" t="s">
        <v>102</v>
      </c>
      <c r="D142" s="57" t="s">
        <v>7</v>
      </c>
      <c r="E142" s="166">
        <f t="shared" si="31"/>
        <v>119876.95</v>
      </c>
      <c r="F142" s="166">
        <v>97100.33</v>
      </c>
      <c r="G142" s="166">
        <v>22776.62</v>
      </c>
      <c r="H142" s="166">
        <v>0</v>
      </c>
      <c r="I142" s="230"/>
      <c r="J142" s="230"/>
      <c r="K142" s="231"/>
      <c r="L142" s="166">
        <v>119876.95</v>
      </c>
      <c r="M142" s="166">
        <v>119277.565</v>
      </c>
      <c r="N142" s="158">
        <f t="shared" si="29"/>
        <v>99.499999791452836</v>
      </c>
      <c r="O142" s="41">
        <v>119277.56524999999</v>
      </c>
      <c r="P142" s="36">
        <f t="shared" si="30"/>
        <v>100.00000020959514</v>
      </c>
      <c r="Q142" s="41">
        <v>119277.56525</v>
      </c>
      <c r="R142" s="158">
        <f t="shared" si="33"/>
        <v>100.00000000000001</v>
      </c>
      <c r="S142" s="166" t="s">
        <v>12</v>
      </c>
      <c r="T142" s="166" t="s">
        <v>12</v>
      </c>
      <c r="U142" s="158" t="s">
        <v>12</v>
      </c>
      <c r="V142" s="134">
        <f t="shared" si="32"/>
        <v>599.38499999999476</v>
      </c>
      <c r="W142" s="134"/>
      <c r="X142" s="50"/>
    </row>
    <row r="143" spans="1:24" s="56" customFormat="1" ht="40.5" outlineLevel="1">
      <c r="A143" s="35">
        <v>4</v>
      </c>
      <c r="B143" s="160" t="s">
        <v>167</v>
      </c>
      <c r="C143" s="160" t="s">
        <v>103</v>
      </c>
      <c r="D143" s="57" t="s">
        <v>7</v>
      </c>
      <c r="E143" s="166">
        <f t="shared" si="31"/>
        <v>119876.95</v>
      </c>
      <c r="F143" s="166">
        <v>97100.33</v>
      </c>
      <c r="G143" s="166">
        <v>22776.62</v>
      </c>
      <c r="H143" s="166">
        <v>0</v>
      </c>
      <c r="I143" s="230"/>
      <c r="J143" s="230"/>
      <c r="K143" s="231"/>
      <c r="L143" s="166">
        <v>119876.95</v>
      </c>
      <c r="M143" s="166">
        <v>119277.565</v>
      </c>
      <c r="N143" s="158">
        <f t="shared" si="29"/>
        <v>99.499999791452836</v>
      </c>
      <c r="O143" s="41">
        <v>119277.56525</v>
      </c>
      <c r="P143" s="36">
        <f t="shared" si="30"/>
        <v>100.00000020959516</v>
      </c>
      <c r="Q143" s="41">
        <v>119277.56525</v>
      </c>
      <c r="R143" s="158">
        <f t="shared" si="33"/>
        <v>100</v>
      </c>
      <c r="S143" s="166" t="s">
        <v>12</v>
      </c>
      <c r="T143" s="166" t="s">
        <v>12</v>
      </c>
      <c r="U143" s="158" t="s">
        <v>12</v>
      </c>
      <c r="V143" s="134">
        <f t="shared" si="32"/>
        <v>599.38499999999476</v>
      </c>
      <c r="W143" s="134"/>
      <c r="X143" s="50"/>
    </row>
    <row r="144" spans="1:24" s="56" customFormat="1" ht="54.75" customHeight="1" outlineLevel="1">
      <c r="A144" s="35">
        <v>5</v>
      </c>
      <c r="B144" s="160" t="s">
        <v>167</v>
      </c>
      <c r="C144" s="160" t="s">
        <v>104</v>
      </c>
      <c r="D144" s="57" t="s">
        <v>7</v>
      </c>
      <c r="E144" s="166">
        <f t="shared" si="31"/>
        <v>119876.95</v>
      </c>
      <c r="F144" s="166">
        <v>97100.33</v>
      </c>
      <c r="G144" s="166">
        <v>22776.62</v>
      </c>
      <c r="H144" s="166">
        <v>0</v>
      </c>
      <c r="I144" s="230"/>
      <c r="J144" s="230"/>
      <c r="K144" s="231"/>
      <c r="L144" s="166">
        <v>119876.95</v>
      </c>
      <c r="M144" s="166">
        <v>119277.565</v>
      </c>
      <c r="N144" s="158">
        <f t="shared" si="29"/>
        <v>99.499999791452836</v>
      </c>
      <c r="O144" s="41">
        <v>119277.56525</v>
      </c>
      <c r="P144" s="36">
        <f t="shared" si="30"/>
        <v>100.00000020959516</v>
      </c>
      <c r="Q144" s="41">
        <v>119277.56525000001</v>
      </c>
      <c r="R144" s="158">
        <f t="shared" si="33"/>
        <v>100.00000000000001</v>
      </c>
      <c r="S144" s="166" t="s">
        <v>12</v>
      </c>
      <c r="T144" s="166" t="s">
        <v>12</v>
      </c>
      <c r="U144" s="158" t="s">
        <v>12</v>
      </c>
      <c r="V144" s="134">
        <f t="shared" si="32"/>
        <v>599.38499999999476</v>
      </c>
      <c r="W144" s="134"/>
      <c r="X144" s="50"/>
    </row>
    <row r="145" spans="1:24" s="56" customFormat="1" ht="40.5" outlineLevel="1">
      <c r="A145" s="35">
        <v>6</v>
      </c>
      <c r="B145" s="160" t="s">
        <v>167</v>
      </c>
      <c r="C145" s="160" t="s">
        <v>170</v>
      </c>
      <c r="D145" s="57" t="s">
        <v>7</v>
      </c>
      <c r="E145" s="166">
        <f t="shared" si="31"/>
        <v>139981.698</v>
      </c>
      <c r="F145" s="166">
        <v>113385.178</v>
      </c>
      <c r="G145" s="166">
        <v>26596.52</v>
      </c>
      <c r="H145" s="166">
        <v>0</v>
      </c>
      <c r="I145" s="230"/>
      <c r="J145" s="230"/>
      <c r="K145" s="231"/>
      <c r="L145" s="166">
        <v>139981.698</v>
      </c>
      <c r="M145" s="166">
        <v>139981.69</v>
      </c>
      <c r="N145" s="158">
        <f t="shared" si="29"/>
        <v>99.999994284967158</v>
      </c>
      <c r="O145" s="41">
        <v>139981.68854000003</v>
      </c>
      <c r="P145" s="36">
        <f t="shared" si="30"/>
        <v>99.999998957006468</v>
      </c>
      <c r="Q145" s="41">
        <v>139981.69</v>
      </c>
      <c r="R145" s="158">
        <f t="shared" si="33"/>
        <v>100.00000104299355</v>
      </c>
      <c r="S145" s="166" t="s">
        <v>12</v>
      </c>
      <c r="T145" s="166" t="s">
        <v>12</v>
      </c>
      <c r="U145" s="158" t="s">
        <v>12</v>
      </c>
      <c r="V145" s="134">
        <f t="shared" si="32"/>
        <v>8.0000000016298145E-3</v>
      </c>
      <c r="W145" s="134"/>
      <c r="X145" s="50"/>
    </row>
    <row r="146" spans="1:24" s="56" customFormat="1" ht="40.5" outlineLevel="1">
      <c r="A146" s="35">
        <v>7</v>
      </c>
      <c r="B146" s="160" t="s">
        <v>167</v>
      </c>
      <c r="C146" s="160" t="s">
        <v>171</v>
      </c>
      <c r="D146" s="57" t="s">
        <v>7</v>
      </c>
      <c r="E146" s="166">
        <f t="shared" si="31"/>
        <v>139981.698</v>
      </c>
      <c r="F146" s="166">
        <v>113385.178</v>
      </c>
      <c r="G146" s="166">
        <v>26596.52</v>
      </c>
      <c r="H146" s="166">
        <v>0</v>
      </c>
      <c r="I146" s="230"/>
      <c r="J146" s="230"/>
      <c r="K146" s="231"/>
      <c r="L146" s="166">
        <v>139981.698</v>
      </c>
      <c r="M146" s="166">
        <v>139981.69</v>
      </c>
      <c r="N146" s="158">
        <f t="shared" si="29"/>
        <v>99.999994284967158</v>
      </c>
      <c r="O146" s="41">
        <v>139980.6551</v>
      </c>
      <c r="P146" s="36">
        <f t="shared" si="30"/>
        <v>99.999260689022975</v>
      </c>
      <c r="Q146" s="41">
        <v>139981.69</v>
      </c>
      <c r="R146" s="158">
        <f t="shared" si="33"/>
        <v>100.00073931644287</v>
      </c>
      <c r="S146" s="166" t="s">
        <v>12</v>
      </c>
      <c r="T146" s="166" t="s">
        <v>12</v>
      </c>
      <c r="U146" s="158" t="s">
        <v>12</v>
      </c>
      <c r="V146" s="134">
        <f t="shared" si="32"/>
        <v>8.0000000016298145E-3</v>
      </c>
      <c r="W146" s="134"/>
      <c r="X146" s="50"/>
    </row>
    <row r="147" spans="1:24" s="56" customFormat="1" ht="40.5" outlineLevel="1">
      <c r="A147" s="35">
        <v>8</v>
      </c>
      <c r="B147" s="160" t="s">
        <v>167</v>
      </c>
      <c r="C147" s="160" t="s">
        <v>172</v>
      </c>
      <c r="D147" s="57" t="s">
        <v>7</v>
      </c>
      <c r="E147" s="166">
        <f t="shared" si="31"/>
        <v>119876.95</v>
      </c>
      <c r="F147" s="166">
        <v>97100.33</v>
      </c>
      <c r="G147" s="166">
        <v>22776.62</v>
      </c>
      <c r="H147" s="166">
        <v>0</v>
      </c>
      <c r="I147" s="230"/>
      <c r="J147" s="230"/>
      <c r="K147" s="231"/>
      <c r="L147" s="166">
        <v>119876.95</v>
      </c>
      <c r="M147" s="166">
        <v>119277.565</v>
      </c>
      <c r="N147" s="158">
        <f t="shared" si="29"/>
        <v>99.499999791452836</v>
      </c>
      <c r="O147" s="41">
        <v>113921.10400000002</v>
      </c>
      <c r="P147" s="36">
        <f t="shared" si="30"/>
        <v>95.509246856271773</v>
      </c>
      <c r="Q147" s="41">
        <v>119277.56525</v>
      </c>
      <c r="R147" s="158">
        <f t="shared" si="33"/>
        <v>104.7019042670092</v>
      </c>
      <c r="S147" s="166" t="s">
        <v>12</v>
      </c>
      <c r="T147" s="166" t="s">
        <v>12</v>
      </c>
      <c r="U147" s="158" t="s">
        <v>12</v>
      </c>
      <c r="V147" s="134">
        <f t="shared" si="32"/>
        <v>599.38499999999476</v>
      </c>
      <c r="W147" s="134"/>
      <c r="X147" s="50"/>
    </row>
    <row r="148" spans="1:24" s="56" customFormat="1" ht="40.5" outlineLevel="1">
      <c r="A148" s="35">
        <v>9</v>
      </c>
      <c r="B148" s="160" t="s">
        <v>167</v>
      </c>
      <c r="C148" s="160" t="s">
        <v>105</v>
      </c>
      <c r="D148" s="57" t="s">
        <v>7</v>
      </c>
      <c r="E148" s="166">
        <f t="shared" si="31"/>
        <v>179738.58000000002</v>
      </c>
      <c r="F148" s="166">
        <v>145588.25</v>
      </c>
      <c r="G148" s="166">
        <v>34150.33</v>
      </c>
      <c r="H148" s="166">
        <v>0</v>
      </c>
      <c r="I148" s="230"/>
      <c r="J148" s="230"/>
      <c r="K148" s="231"/>
      <c r="L148" s="166">
        <v>179738.58000000002</v>
      </c>
      <c r="M148" s="166">
        <v>178839.88699999999</v>
      </c>
      <c r="N148" s="158">
        <f t="shared" si="29"/>
        <v>99.499999944363623</v>
      </c>
      <c r="O148" s="41">
        <v>178839.88709999999</v>
      </c>
      <c r="P148" s="36">
        <f t="shared" si="30"/>
        <v>100.00000005591593</v>
      </c>
      <c r="Q148" s="41">
        <v>178839.88709999999</v>
      </c>
      <c r="R148" s="158">
        <f t="shared" si="33"/>
        <v>100</v>
      </c>
      <c r="S148" s="166" t="s">
        <v>12</v>
      </c>
      <c r="T148" s="166" t="s">
        <v>12</v>
      </c>
      <c r="U148" s="158" t="s">
        <v>12</v>
      </c>
      <c r="V148" s="134">
        <f t="shared" si="32"/>
        <v>898.69300000002841</v>
      </c>
      <c r="W148" s="134"/>
      <c r="X148" s="50"/>
    </row>
    <row r="149" spans="1:24" s="56" customFormat="1" ht="40.5" outlineLevel="1">
      <c r="A149" s="35">
        <v>10</v>
      </c>
      <c r="B149" s="160" t="s">
        <v>167</v>
      </c>
      <c r="C149" s="160" t="s">
        <v>173</v>
      </c>
      <c r="D149" s="57" t="s">
        <v>7</v>
      </c>
      <c r="E149" s="166">
        <f t="shared" si="31"/>
        <v>119876.95</v>
      </c>
      <c r="F149" s="166">
        <v>97100.33</v>
      </c>
      <c r="G149" s="166">
        <v>22776.62</v>
      </c>
      <c r="H149" s="166">
        <v>0</v>
      </c>
      <c r="I149" s="230"/>
      <c r="J149" s="230"/>
      <c r="K149" s="231"/>
      <c r="L149" s="166">
        <v>119876.95</v>
      </c>
      <c r="M149" s="166">
        <v>119277.57</v>
      </c>
      <c r="N149" s="158">
        <f t="shared" si="29"/>
        <v>99.500003962396462</v>
      </c>
      <c r="O149" s="41">
        <v>77500.000010000003</v>
      </c>
      <c r="P149" s="36">
        <f t="shared" si="30"/>
        <v>64.974496051520831</v>
      </c>
      <c r="Q149" s="41">
        <v>89023.919330000004</v>
      </c>
      <c r="R149" s="158">
        <f t="shared" si="33"/>
        <v>114.86957331421037</v>
      </c>
      <c r="S149" s="166" t="s">
        <v>12</v>
      </c>
      <c r="T149" s="166" t="s">
        <v>12</v>
      </c>
      <c r="U149" s="158" t="s">
        <v>12</v>
      </c>
      <c r="V149" s="134">
        <f t="shared" si="32"/>
        <v>599.3799999999901</v>
      </c>
      <c r="W149" s="134"/>
      <c r="X149" s="50"/>
    </row>
    <row r="150" spans="1:24" s="56" customFormat="1" ht="40.5" outlineLevel="1">
      <c r="A150" s="35">
        <v>11</v>
      </c>
      <c r="B150" s="160" t="s">
        <v>167</v>
      </c>
      <c r="C150" s="160" t="s">
        <v>174</v>
      </c>
      <c r="D150" s="57" t="s">
        <v>7</v>
      </c>
      <c r="E150" s="166">
        <f t="shared" si="31"/>
        <v>91885.237999999998</v>
      </c>
      <c r="F150" s="166">
        <v>74427.039999999994</v>
      </c>
      <c r="G150" s="166">
        <f>(17458200-2)/1000</f>
        <v>17458.198</v>
      </c>
      <c r="H150" s="166">
        <v>0</v>
      </c>
      <c r="I150" s="230"/>
      <c r="J150" s="230"/>
      <c r="K150" s="231"/>
      <c r="L150" s="166">
        <v>91885.237999999998</v>
      </c>
      <c r="M150" s="166">
        <v>91425.811000000002</v>
      </c>
      <c r="N150" s="158">
        <f t="shared" si="29"/>
        <v>99.499999118465595</v>
      </c>
      <c r="O150" s="41">
        <v>85092.589999999982</v>
      </c>
      <c r="P150" s="36">
        <f t="shared" si="30"/>
        <v>93.072830384846114</v>
      </c>
      <c r="Q150" s="41">
        <v>90047.846480000007</v>
      </c>
      <c r="R150" s="158">
        <f t="shared" si="33"/>
        <v>105.82337014304069</v>
      </c>
      <c r="S150" s="166" t="s">
        <v>12</v>
      </c>
      <c r="T150" s="166" t="s">
        <v>12</v>
      </c>
      <c r="U150" s="158" t="s">
        <v>12</v>
      </c>
      <c r="V150" s="134">
        <f t="shared" si="32"/>
        <v>459.42699999999604</v>
      </c>
      <c r="W150" s="134"/>
      <c r="X150" s="50"/>
    </row>
    <row r="151" spans="1:24" s="56" customFormat="1" ht="53.25" customHeight="1" outlineLevel="1">
      <c r="A151" s="35">
        <v>12</v>
      </c>
      <c r="B151" s="160" t="s">
        <v>167</v>
      </c>
      <c r="C151" s="160" t="s">
        <v>106</v>
      </c>
      <c r="D151" s="57" t="s">
        <v>7</v>
      </c>
      <c r="E151" s="166">
        <f t="shared" si="31"/>
        <v>91885.237999999998</v>
      </c>
      <c r="F151" s="166">
        <v>74427.039999999994</v>
      </c>
      <c r="G151" s="166">
        <f>(17458200-2)/1000</f>
        <v>17458.198</v>
      </c>
      <c r="H151" s="166">
        <v>0</v>
      </c>
      <c r="I151" s="230"/>
      <c r="J151" s="230"/>
      <c r="K151" s="231"/>
      <c r="L151" s="166">
        <v>91885.237999999998</v>
      </c>
      <c r="M151" s="166">
        <v>91425.811000000002</v>
      </c>
      <c r="N151" s="158">
        <f t="shared" si="29"/>
        <v>99.499999118465595</v>
      </c>
      <c r="O151" s="41">
        <v>91425.811809999985</v>
      </c>
      <c r="P151" s="36">
        <f t="shared" si="30"/>
        <v>100.00000088596424</v>
      </c>
      <c r="Q151" s="41">
        <v>91425.811809999999</v>
      </c>
      <c r="R151" s="158">
        <f t="shared" si="33"/>
        <v>100.00000000000001</v>
      </c>
      <c r="S151" s="166" t="s">
        <v>12</v>
      </c>
      <c r="T151" s="166" t="s">
        <v>12</v>
      </c>
      <c r="U151" s="158" t="s">
        <v>12</v>
      </c>
      <c r="V151" s="134">
        <f t="shared" si="32"/>
        <v>459.42699999999604</v>
      </c>
      <c r="W151" s="134"/>
      <c r="X151" s="50"/>
    </row>
    <row r="152" spans="1:24" s="3" customFormat="1" ht="32.25" customHeight="1">
      <c r="A152" s="24" t="s">
        <v>609</v>
      </c>
      <c r="B152" s="223" t="s">
        <v>512</v>
      </c>
      <c r="C152" s="223"/>
      <c r="D152" s="25" t="s">
        <v>12</v>
      </c>
      <c r="E152" s="26">
        <f t="shared" si="31"/>
        <v>29444.3</v>
      </c>
      <c r="F152" s="26">
        <f>F153</f>
        <v>16067</v>
      </c>
      <c r="G152" s="26">
        <f>G153</f>
        <v>13377.3</v>
      </c>
      <c r="H152" s="26">
        <f>H153</f>
        <v>0</v>
      </c>
      <c r="I152" s="37">
        <f>I153</f>
        <v>1</v>
      </c>
      <c r="J152" s="37">
        <f>J153</f>
        <v>1</v>
      </c>
      <c r="K152" s="84">
        <f t="shared" si="22"/>
        <v>100</v>
      </c>
      <c r="L152" s="26">
        <f>L153</f>
        <v>29444.3</v>
      </c>
      <c r="M152" s="26">
        <f>M153</f>
        <v>25469.319499999998</v>
      </c>
      <c r="N152" s="84">
        <f t="shared" si="29"/>
        <v>86.5</v>
      </c>
      <c r="O152" s="26">
        <f>O153</f>
        <v>25469.4</v>
      </c>
      <c r="P152" s="29">
        <f t="shared" si="30"/>
        <v>100.00031606655217</v>
      </c>
      <c r="Q152" s="26">
        <f>Q153</f>
        <v>25469.32</v>
      </c>
      <c r="R152" s="84">
        <f>Q152/O152%</f>
        <v>99.9996858975869</v>
      </c>
      <c r="S152" s="26" t="s">
        <v>12</v>
      </c>
      <c r="T152" s="26" t="s">
        <v>12</v>
      </c>
      <c r="U152" s="84" t="s">
        <v>12</v>
      </c>
      <c r="V152" s="134">
        <f t="shared" si="32"/>
        <v>3974.9805000000015</v>
      </c>
      <c r="W152" s="134"/>
      <c r="X152" s="26"/>
    </row>
    <row r="153" spans="1:24" s="51" customFormat="1" ht="48" customHeight="1" outlineLevel="1">
      <c r="A153" s="222" t="s">
        <v>175</v>
      </c>
      <c r="B153" s="222"/>
      <c r="C153" s="222"/>
      <c r="D153" s="30" t="s">
        <v>12</v>
      </c>
      <c r="E153" s="31">
        <f t="shared" si="31"/>
        <v>29444.3</v>
      </c>
      <c r="F153" s="31">
        <f>F154</f>
        <v>16067</v>
      </c>
      <c r="G153" s="31">
        <f>G154</f>
        <v>13377.3</v>
      </c>
      <c r="H153" s="31">
        <v>0</v>
      </c>
      <c r="I153" s="32">
        <f>I154</f>
        <v>1</v>
      </c>
      <c r="J153" s="32">
        <f>J154</f>
        <v>1</v>
      </c>
      <c r="K153" s="55">
        <f t="shared" si="22"/>
        <v>100</v>
      </c>
      <c r="L153" s="31">
        <f>L154</f>
        <v>29444.3</v>
      </c>
      <c r="M153" s="31">
        <f>M154</f>
        <v>25469.319499999998</v>
      </c>
      <c r="N153" s="55">
        <f t="shared" si="29"/>
        <v>86.5</v>
      </c>
      <c r="O153" s="31">
        <f>O154</f>
        <v>25469.4</v>
      </c>
      <c r="P153" s="33">
        <f t="shared" si="30"/>
        <v>100.00031606655217</v>
      </c>
      <c r="Q153" s="31">
        <f>Q154</f>
        <v>25469.32</v>
      </c>
      <c r="R153" s="55">
        <f>Q153/O153%</f>
        <v>99.9996858975869</v>
      </c>
      <c r="S153" s="31" t="s">
        <v>12</v>
      </c>
      <c r="T153" s="31" t="s">
        <v>12</v>
      </c>
      <c r="U153" s="55" t="s">
        <v>12</v>
      </c>
      <c r="V153" s="134">
        <f t="shared" si="32"/>
        <v>3974.9805000000015</v>
      </c>
      <c r="W153" s="134"/>
      <c r="X153" s="31"/>
    </row>
    <row r="154" spans="1:24" s="51" customFormat="1" ht="81" customHeight="1" outlineLevel="1">
      <c r="A154" s="47">
        <v>1</v>
      </c>
      <c r="B154" s="160" t="s">
        <v>212</v>
      </c>
      <c r="C154" s="160" t="s">
        <v>213</v>
      </c>
      <c r="D154" s="58" t="s">
        <v>7</v>
      </c>
      <c r="E154" s="166">
        <f t="shared" si="31"/>
        <v>29444.3</v>
      </c>
      <c r="F154" s="39">
        <v>16067</v>
      </c>
      <c r="G154" s="39">
        <v>13377.3</v>
      </c>
      <c r="H154" s="39">
        <v>0</v>
      </c>
      <c r="I154" s="157">
        <v>1</v>
      </c>
      <c r="J154" s="157">
        <v>1</v>
      </c>
      <c r="K154" s="158">
        <f t="shared" si="22"/>
        <v>100</v>
      </c>
      <c r="L154" s="166">
        <v>29444.3</v>
      </c>
      <c r="M154" s="166">
        <v>25469.319499999998</v>
      </c>
      <c r="N154" s="158">
        <f t="shared" si="29"/>
        <v>86.5</v>
      </c>
      <c r="O154" s="166">
        <v>25469.4</v>
      </c>
      <c r="P154" s="36">
        <f t="shared" si="30"/>
        <v>100.00031606655217</v>
      </c>
      <c r="Q154" s="41">
        <v>25469.32</v>
      </c>
      <c r="R154" s="158">
        <f>Q154/O154%</f>
        <v>99.9996858975869</v>
      </c>
      <c r="S154" s="166" t="s">
        <v>12</v>
      </c>
      <c r="T154" s="166" t="s">
        <v>12</v>
      </c>
      <c r="U154" s="158" t="s">
        <v>12</v>
      </c>
      <c r="V154" s="134">
        <f t="shared" si="32"/>
        <v>3974.9805000000015</v>
      </c>
      <c r="W154" s="134"/>
      <c r="X154" s="50"/>
    </row>
    <row r="155" spans="1:24" s="3" customFormat="1" ht="42" customHeight="1">
      <c r="A155" s="24" t="s">
        <v>610</v>
      </c>
      <c r="B155" s="223" t="s">
        <v>513</v>
      </c>
      <c r="C155" s="223"/>
      <c r="D155" s="25" t="s">
        <v>12</v>
      </c>
      <c r="E155" s="26">
        <f t="shared" si="31"/>
        <v>653359.30767000001</v>
      </c>
      <c r="F155" s="26">
        <f>F156+F161+F165</f>
        <v>494462.6</v>
      </c>
      <c r="G155" s="26">
        <f>G156+G161+G165</f>
        <v>158896.70767</v>
      </c>
      <c r="H155" s="26">
        <f>H156+H161+H165</f>
        <v>0</v>
      </c>
      <c r="I155" s="37">
        <f>I156+I161</f>
        <v>5</v>
      </c>
      <c r="J155" s="37">
        <f>J156+J161</f>
        <v>5</v>
      </c>
      <c r="K155" s="84">
        <f t="shared" si="22"/>
        <v>100</v>
      </c>
      <c r="L155" s="26">
        <f>L156+L161+L165</f>
        <v>653359.30767000013</v>
      </c>
      <c r="M155" s="26">
        <f>M156+M161+M165</f>
        <v>636056.7206</v>
      </c>
      <c r="N155" s="84">
        <f t="shared" si="29"/>
        <v>97.351750121735577</v>
      </c>
      <c r="O155" s="26">
        <f>O156+O161+O165</f>
        <v>634228.76471999998</v>
      </c>
      <c r="P155" s="29">
        <f t="shared" si="30"/>
        <v>99.712611183751719</v>
      </c>
      <c r="Q155" s="26">
        <f>Q156+Q161+Q165</f>
        <v>634228.76425000001</v>
      </c>
      <c r="R155" s="84">
        <f>Q155/O155%</f>
        <v>99.999999925894258</v>
      </c>
      <c r="S155" s="26" t="s">
        <v>12</v>
      </c>
      <c r="T155" s="26" t="s">
        <v>12</v>
      </c>
      <c r="U155" s="84" t="s">
        <v>12</v>
      </c>
      <c r="V155" s="134">
        <f t="shared" si="32"/>
        <v>17302.587070000125</v>
      </c>
      <c r="W155" s="134"/>
      <c r="X155" s="26"/>
    </row>
    <row r="156" spans="1:24" s="51" customFormat="1" ht="42.75" customHeight="1" outlineLevel="1">
      <c r="A156" s="222" t="s">
        <v>107</v>
      </c>
      <c r="B156" s="222"/>
      <c r="C156" s="222"/>
      <c r="D156" s="30" t="s">
        <v>12</v>
      </c>
      <c r="E156" s="31">
        <f t="shared" si="31"/>
        <v>111111.11111</v>
      </c>
      <c r="F156" s="31">
        <f>F157+F158+F159+F160</f>
        <v>90000</v>
      </c>
      <c r="G156" s="31">
        <f>G157+G158+G159+G160</f>
        <v>21111.111110000005</v>
      </c>
      <c r="H156" s="31">
        <f>H157+H158+H159+H160</f>
        <v>0</v>
      </c>
      <c r="I156" s="32">
        <f>I157+I159</f>
        <v>2</v>
      </c>
      <c r="J156" s="32">
        <f>J157+J159</f>
        <v>2</v>
      </c>
      <c r="K156" s="55">
        <f t="shared" si="22"/>
        <v>100</v>
      </c>
      <c r="L156" s="31">
        <f>L157+L158+L159+L160</f>
        <v>111111.11111000001</v>
      </c>
      <c r="M156" s="31">
        <f>M157+M158+M159+M160</f>
        <v>109872.88746</v>
      </c>
      <c r="N156" s="55">
        <f t="shared" si="29"/>
        <v>98.885598714988859</v>
      </c>
      <c r="O156" s="31">
        <f>O157+O158+O159+O160</f>
        <v>109872.84999999999</v>
      </c>
      <c r="P156" s="33">
        <f t="shared" si="30"/>
        <v>99.999965906056659</v>
      </c>
      <c r="Q156" s="31">
        <f>Q157+Q158+Q159+Q160</f>
        <v>109872.84999999999</v>
      </c>
      <c r="R156" s="107">
        <f t="shared" ref="R156:R221" si="34">Q156/O156%</f>
        <v>100</v>
      </c>
      <c r="S156" s="31" t="s">
        <v>12</v>
      </c>
      <c r="T156" s="31" t="s">
        <v>12</v>
      </c>
      <c r="U156" s="55" t="s">
        <v>12</v>
      </c>
      <c r="V156" s="134">
        <f t="shared" si="32"/>
        <v>1238.2236500000145</v>
      </c>
      <c r="W156" s="134"/>
      <c r="X156" s="31"/>
    </row>
    <row r="157" spans="1:24" s="51" customFormat="1" ht="50.25" customHeight="1" outlineLevel="1">
      <c r="A157" s="47">
        <v>1</v>
      </c>
      <c r="B157" s="160" t="s">
        <v>214</v>
      </c>
      <c r="C157" s="160" t="s">
        <v>215</v>
      </c>
      <c r="D157" s="49" t="s">
        <v>108</v>
      </c>
      <c r="E157" s="166">
        <f t="shared" si="31"/>
        <v>19012.345679999999</v>
      </c>
      <c r="F157" s="39">
        <v>15400</v>
      </c>
      <c r="G157" s="39">
        <v>3612.3456800000004</v>
      </c>
      <c r="H157" s="39">
        <v>0</v>
      </c>
      <c r="I157" s="232">
        <f>+I159</f>
        <v>1</v>
      </c>
      <c r="J157" s="232">
        <v>1</v>
      </c>
      <c r="K157" s="231">
        <f t="shared" si="22"/>
        <v>100</v>
      </c>
      <c r="L157" s="39">
        <v>19012.345679999999</v>
      </c>
      <c r="M157" s="39">
        <v>18822.221160000001</v>
      </c>
      <c r="N157" s="158">
        <f t="shared" si="29"/>
        <v>98.99999440784417</v>
      </c>
      <c r="O157" s="41">
        <v>18822.22</v>
      </c>
      <c r="P157" s="36">
        <f t="shared" si="30"/>
        <v>99.999993837071671</v>
      </c>
      <c r="Q157" s="41">
        <v>18822.22</v>
      </c>
      <c r="R157" s="158">
        <f t="shared" si="34"/>
        <v>100</v>
      </c>
      <c r="S157" s="166" t="s">
        <v>12</v>
      </c>
      <c r="T157" s="166" t="s">
        <v>12</v>
      </c>
      <c r="U157" s="158" t="s">
        <v>12</v>
      </c>
      <c r="V157" s="134">
        <f t="shared" si="32"/>
        <v>190.12451999999757</v>
      </c>
      <c r="W157" s="134"/>
      <c r="X157" s="50"/>
    </row>
    <row r="158" spans="1:24" s="51" customFormat="1" ht="98.25" customHeight="1" outlineLevel="1">
      <c r="A158" s="47">
        <v>2</v>
      </c>
      <c r="B158" s="160" t="s">
        <v>223</v>
      </c>
      <c r="C158" s="160" t="s">
        <v>698</v>
      </c>
      <c r="D158" s="49" t="s">
        <v>108</v>
      </c>
      <c r="E158" s="166">
        <f>F158+G158+H158</f>
        <v>30370.370370000001</v>
      </c>
      <c r="F158" s="39">
        <v>24600</v>
      </c>
      <c r="G158" s="39">
        <v>5770.3703700000015</v>
      </c>
      <c r="H158" s="39">
        <v>0</v>
      </c>
      <c r="I158" s="234"/>
      <c r="J158" s="234"/>
      <c r="K158" s="231"/>
      <c r="L158" s="39">
        <v>30370.370370000001</v>
      </c>
      <c r="M158" s="39">
        <v>30066.666300000001</v>
      </c>
      <c r="N158" s="158">
        <f t="shared" si="29"/>
        <v>98.999998793890242</v>
      </c>
      <c r="O158" s="41">
        <v>30066.67</v>
      </c>
      <c r="P158" s="36">
        <f t="shared" si="30"/>
        <v>100.00001230598683</v>
      </c>
      <c r="Q158" s="41">
        <v>30066.67</v>
      </c>
      <c r="R158" s="158">
        <f t="shared" si="34"/>
        <v>100</v>
      </c>
      <c r="S158" s="166" t="s">
        <v>12</v>
      </c>
      <c r="T158" s="166" t="s">
        <v>12</v>
      </c>
      <c r="U158" s="158" t="s">
        <v>12</v>
      </c>
      <c r="V158" s="134">
        <f t="shared" si="32"/>
        <v>303.70406999999977</v>
      </c>
      <c r="W158" s="134"/>
      <c r="X158" s="50"/>
    </row>
    <row r="159" spans="1:24" s="51" customFormat="1" ht="40.5" outlineLevel="1">
      <c r="A159" s="47">
        <v>3</v>
      </c>
      <c r="B159" s="160" t="s">
        <v>412</v>
      </c>
      <c r="C159" s="160" t="s">
        <v>216</v>
      </c>
      <c r="D159" s="49" t="s">
        <v>108</v>
      </c>
      <c r="E159" s="166">
        <f>F159+G159+H159</f>
        <v>30864.197530000001</v>
      </c>
      <c r="F159" s="39">
        <v>25000</v>
      </c>
      <c r="G159" s="39">
        <v>5864.1975300000004</v>
      </c>
      <c r="H159" s="39">
        <v>0</v>
      </c>
      <c r="I159" s="232">
        <v>1</v>
      </c>
      <c r="J159" s="232">
        <v>1</v>
      </c>
      <c r="K159" s="231"/>
      <c r="L159" s="39">
        <v>30864.197530000001</v>
      </c>
      <c r="M159" s="166">
        <v>30491.999999999996</v>
      </c>
      <c r="N159" s="158">
        <f t="shared" si="29"/>
        <v>98.794080002766222</v>
      </c>
      <c r="O159" s="41">
        <v>30491.98</v>
      </c>
      <c r="P159" s="36">
        <f t="shared" si="30"/>
        <v>99.999934409025329</v>
      </c>
      <c r="Q159" s="41">
        <v>30491.98</v>
      </c>
      <c r="R159" s="158">
        <f t="shared" si="34"/>
        <v>100</v>
      </c>
      <c r="S159" s="166" t="s">
        <v>12</v>
      </c>
      <c r="T159" s="166" t="s">
        <v>12</v>
      </c>
      <c r="U159" s="158" t="s">
        <v>12</v>
      </c>
      <c r="V159" s="134">
        <f t="shared" si="32"/>
        <v>372.19753000000492</v>
      </c>
      <c r="W159" s="134"/>
      <c r="X159" s="50"/>
    </row>
    <row r="160" spans="1:24" s="51" customFormat="1" ht="40.5" outlineLevel="1">
      <c r="A160" s="47">
        <v>4</v>
      </c>
      <c r="B160" s="160" t="s">
        <v>412</v>
      </c>
      <c r="C160" s="160" t="s">
        <v>217</v>
      </c>
      <c r="D160" s="49" t="s">
        <v>108</v>
      </c>
      <c r="E160" s="166">
        <f>F160+G160+H160</f>
        <v>30864.197530000001</v>
      </c>
      <c r="F160" s="39">
        <v>25000</v>
      </c>
      <c r="G160" s="39">
        <v>5864.1975300000004</v>
      </c>
      <c r="H160" s="39">
        <v>0</v>
      </c>
      <c r="I160" s="234"/>
      <c r="J160" s="234"/>
      <c r="K160" s="231"/>
      <c r="L160" s="39">
        <v>30864.197530000001</v>
      </c>
      <c r="M160" s="166">
        <v>30491.999999999996</v>
      </c>
      <c r="N160" s="158">
        <f t="shared" si="29"/>
        <v>98.794080002766222</v>
      </c>
      <c r="O160" s="41">
        <v>30491.98</v>
      </c>
      <c r="P160" s="36">
        <f t="shared" si="30"/>
        <v>99.999934409025329</v>
      </c>
      <c r="Q160" s="41">
        <v>30491.98</v>
      </c>
      <c r="R160" s="158">
        <f t="shared" si="34"/>
        <v>100</v>
      </c>
      <c r="S160" s="166" t="s">
        <v>12</v>
      </c>
      <c r="T160" s="166" t="s">
        <v>12</v>
      </c>
      <c r="U160" s="158" t="s">
        <v>12</v>
      </c>
      <c r="V160" s="134">
        <f t="shared" si="32"/>
        <v>372.19753000000492</v>
      </c>
      <c r="W160" s="134"/>
      <c r="X160" s="50"/>
    </row>
    <row r="161" spans="1:24" s="51" customFormat="1" ht="62.25" customHeight="1" outlineLevel="1">
      <c r="A161" s="222" t="s">
        <v>109</v>
      </c>
      <c r="B161" s="222"/>
      <c r="C161" s="222"/>
      <c r="D161" s="31" t="s">
        <v>12</v>
      </c>
      <c r="E161" s="31">
        <f t="shared" ref="E161:E198" si="35">F161+G161+H161</f>
        <v>533311.29999999993</v>
      </c>
      <c r="F161" s="31">
        <f>F162+F163+F164</f>
        <v>399279.19999999995</v>
      </c>
      <c r="G161" s="31">
        <f>G162+G163+G164</f>
        <v>134032.1</v>
      </c>
      <c r="H161" s="31">
        <f>H162+H163+H164</f>
        <v>0</v>
      </c>
      <c r="I161" s="32">
        <f>I162+I163+I164</f>
        <v>3</v>
      </c>
      <c r="J161" s="32">
        <f>J162+J163+J164</f>
        <v>3</v>
      </c>
      <c r="K161" s="55">
        <f t="shared" si="22"/>
        <v>100</v>
      </c>
      <c r="L161" s="31">
        <f>L162+L163+L164</f>
        <v>533311.30000000005</v>
      </c>
      <c r="M161" s="31">
        <f>M162+M163+M164</f>
        <v>517336.36361</v>
      </c>
      <c r="N161" s="55">
        <f t="shared" si="29"/>
        <v>97.004575678407704</v>
      </c>
      <c r="O161" s="31">
        <f>O162+O163+O164</f>
        <v>515508.44471999997</v>
      </c>
      <c r="P161" s="33">
        <f t="shared" si="30"/>
        <v>99.646667232659865</v>
      </c>
      <c r="Q161" s="31">
        <f>Q162+Q163+Q164</f>
        <v>515508.44471999997</v>
      </c>
      <c r="R161" s="55">
        <f t="shared" si="34"/>
        <v>100</v>
      </c>
      <c r="S161" s="31" t="s">
        <v>12</v>
      </c>
      <c r="T161" s="31" t="s">
        <v>12</v>
      </c>
      <c r="U161" s="55" t="s">
        <v>12</v>
      </c>
      <c r="V161" s="134">
        <f t="shared" si="32"/>
        <v>15974.936390000046</v>
      </c>
      <c r="W161" s="134"/>
      <c r="X161" s="31"/>
    </row>
    <row r="162" spans="1:24" s="51" customFormat="1" ht="60.75" customHeight="1" outlineLevel="1">
      <c r="A162" s="47">
        <v>1</v>
      </c>
      <c r="B162" s="160" t="s">
        <v>218</v>
      </c>
      <c r="C162" s="160" t="s">
        <v>219</v>
      </c>
      <c r="D162" s="49" t="s">
        <v>7</v>
      </c>
      <c r="E162" s="166">
        <f t="shared" si="35"/>
        <v>118063.82715999999</v>
      </c>
      <c r="F162" s="166">
        <v>95631.7</v>
      </c>
      <c r="G162" s="166">
        <v>22432.127159999996</v>
      </c>
      <c r="H162" s="39">
        <v>0</v>
      </c>
      <c r="I162" s="157">
        <v>1</v>
      </c>
      <c r="J162" s="157">
        <v>1</v>
      </c>
      <c r="K162" s="158">
        <f t="shared" si="22"/>
        <v>100</v>
      </c>
      <c r="L162" s="166">
        <v>118063.82715999999</v>
      </c>
      <c r="M162" s="166">
        <v>102088.8416</v>
      </c>
      <c r="N162" s="158">
        <f t="shared" si="29"/>
        <v>86.469195566267132</v>
      </c>
      <c r="O162" s="41">
        <v>100260.92</v>
      </c>
      <c r="P162" s="36">
        <f t="shared" si="30"/>
        <v>98.209479536302226</v>
      </c>
      <c r="Q162" s="41">
        <v>100260.92</v>
      </c>
      <c r="R162" s="158">
        <f t="shared" si="34"/>
        <v>100</v>
      </c>
      <c r="S162" s="166" t="s">
        <v>12</v>
      </c>
      <c r="T162" s="166" t="s">
        <v>12</v>
      </c>
      <c r="U162" s="158" t="s">
        <v>12</v>
      </c>
      <c r="V162" s="134">
        <f t="shared" si="32"/>
        <v>15974.985559999986</v>
      </c>
      <c r="W162" s="134"/>
      <c r="X162" s="50"/>
    </row>
    <row r="163" spans="1:24" s="51" customFormat="1" ht="42" customHeight="1" outlineLevel="1">
      <c r="A163" s="47">
        <v>2</v>
      </c>
      <c r="B163" s="160" t="s">
        <v>413</v>
      </c>
      <c r="C163" s="160" t="s">
        <v>220</v>
      </c>
      <c r="D163" s="49" t="s">
        <v>7</v>
      </c>
      <c r="E163" s="166">
        <f t="shared" si="35"/>
        <v>273060.61729000002</v>
      </c>
      <c r="F163" s="166">
        <v>221179.1</v>
      </c>
      <c r="G163" s="166">
        <v>51881.517290000018</v>
      </c>
      <c r="H163" s="39">
        <v>0</v>
      </c>
      <c r="I163" s="157">
        <v>1</v>
      </c>
      <c r="J163" s="157">
        <v>1</v>
      </c>
      <c r="K163" s="158">
        <f t="shared" si="22"/>
        <v>100</v>
      </c>
      <c r="L163" s="166">
        <v>273060.61729000002</v>
      </c>
      <c r="M163" s="166">
        <v>273060.61729000002</v>
      </c>
      <c r="N163" s="158">
        <f t="shared" si="29"/>
        <v>100</v>
      </c>
      <c r="O163" s="166">
        <v>273060.62</v>
      </c>
      <c r="P163" s="36">
        <f t="shared" si="30"/>
        <v>100.00000099245362</v>
      </c>
      <c r="Q163" s="41">
        <v>273060.62</v>
      </c>
      <c r="R163" s="158">
        <f t="shared" si="34"/>
        <v>99.999999999999986</v>
      </c>
      <c r="S163" s="166" t="s">
        <v>12</v>
      </c>
      <c r="T163" s="166" t="s">
        <v>12</v>
      </c>
      <c r="U163" s="158" t="s">
        <v>12</v>
      </c>
      <c r="V163" s="134">
        <f t="shared" si="32"/>
        <v>0</v>
      </c>
      <c r="W163" s="134"/>
      <c r="X163" s="50"/>
    </row>
    <row r="164" spans="1:24" s="51" customFormat="1" ht="40.5" outlineLevel="1">
      <c r="A164" s="47">
        <v>3</v>
      </c>
      <c r="B164" s="160" t="s">
        <v>443</v>
      </c>
      <c r="C164" s="160" t="s">
        <v>221</v>
      </c>
      <c r="D164" s="49" t="s">
        <v>7</v>
      </c>
      <c r="E164" s="166">
        <f t="shared" si="35"/>
        <v>142186.85554999998</v>
      </c>
      <c r="F164" s="166">
        <v>82468.399999999994</v>
      </c>
      <c r="G164" s="166">
        <v>59718.455549999984</v>
      </c>
      <c r="H164" s="39">
        <v>0</v>
      </c>
      <c r="I164" s="157">
        <v>1</v>
      </c>
      <c r="J164" s="157">
        <v>1</v>
      </c>
      <c r="K164" s="158">
        <f t="shared" si="22"/>
        <v>100</v>
      </c>
      <c r="L164" s="166">
        <v>142186.85554999998</v>
      </c>
      <c r="M164" s="166">
        <v>142186.90471999999</v>
      </c>
      <c r="N164" s="158">
        <f t="shared" si="29"/>
        <v>100.00003458125565</v>
      </c>
      <c r="O164" s="166">
        <v>142186.90471999999</v>
      </c>
      <c r="P164" s="36">
        <f t="shared" si="30"/>
        <v>100</v>
      </c>
      <c r="Q164" s="41">
        <v>142186.90471999999</v>
      </c>
      <c r="R164" s="158">
        <f t="shared" si="34"/>
        <v>100</v>
      </c>
      <c r="S164" s="166" t="s">
        <v>12</v>
      </c>
      <c r="T164" s="166" t="s">
        <v>12</v>
      </c>
      <c r="U164" s="158" t="s">
        <v>12</v>
      </c>
      <c r="V164" s="134">
        <f t="shared" si="32"/>
        <v>-4.917000001296401E-2</v>
      </c>
      <c r="W164" s="134"/>
      <c r="X164" s="50"/>
    </row>
    <row r="165" spans="1:24" s="51" customFormat="1" ht="66.75" customHeight="1" outlineLevel="1">
      <c r="A165" s="222" t="s">
        <v>110</v>
      </c>
      <c r="B165" s="222"/>
      <c r="C165" s="222"/>
      <c r="D165" s="30" t="s">
        <v>12</v>
      </c>
      <c r="E165" s="31">
        <f t="shared" si="35"/>
        <v>8936.896560000001</v>
      </c>
      <c r="F165" s="31">
        <f>F166</f>
        <v>5183.3999999999996</v>
      </c>
      <c r="G165" s="31">
        <f>G166</f>
        <v>3753.4965600000005</v>
      </c>
      <c r="H165" s="31">
        <f>H166</f>
        <v>0</v>
      </c>
      <c r="I165" s="32" t="str">
        <f>I166</f>
        <v>-</v>
      </c>
      <c r="J165" s="32" t="str">
        <f>J166</f>
        <v>-</v>
      </c>
      <c r="K165" s="55" t="e">
        <f t="shared" si="22"/>
        <v>#VALUE!</v>
      </c>
      <c r="L165" s="31">
        <f>L166</f>
        <v>8936.896560000001</v>
      </c>
      <c r="M165" s="31">
        <f>M166</f>
        <v>8847.4695300000003</v>
      </c>
      <c r="N165" s="55">
        <f t="shared" si="29"/>
        <v>98.999350284524269</v>
      </c>
      <c r="O165" s="31">
        <f>O166</f>
        <v>8847.4699999999993</v>
      </c>
      <c r="P165" s="33">
        <f t="shared" si="30"/>
        <v>100.00000531225338</v>
      </c>
      <c r="Q165" s="31">
        <f>Q166</f>
        <v>8847.4695300000003</v>
      </c>
      <c r="R165" s="55">
        <f>Q165/O165%</f>
        <v>99.999994687746891</v>
      </c>
      <c r="S165" s="31" t="s">
        <v>12</v>
      </c>
      <c r="T165" s="31" t="s">
        <v>12</v>
      </c>
      <c r="U165" s="55" t="s">
        <v>12</v>
      </c>
      <c r="V165" s="134">
        <f t="shared" si="32"/>
        <v>89.427030000000741</v>
      </c>
      <c r="W165" s="134"/>
      <c r="X165" s="31"/>
    </row>
    <row r="166" spans="1:24" s="51" customFormat="1" ht="87" customHeight="1" outlineLevel="1">
      <c r="A166" s="47">
        <v>1</v>
      </c>
      <c r="B166" s="160" t="s">
        <v>223</v>
      </c>
      <c r="C166" s="160" t="s">
        <v>222</v>
      </c>
      <c r="D166" s="49" t="s">
        <v>108</v>
      </c>
      <c r="E166" s="166">
        <f t="shared" si="35"/>
        <v>8936.896560000001</v>
      </c>
      <c r="F166" s="39">
        <v>5183.3999999999996</v>
      </c>
      <c r="G166" s="39">
        <v>3753.4965600000005</v>
      </c>
      <c r="H166" s="39">
        <v>0</v>
      </c>
      <c r="I166" s="157" t="s">
        <v>12</v>
      </c>
      <c r="J166" s="157" t="s">
        <v>12</v>
      </c>
      <c r="K166" s="158" t="e">
        <f t="shared" si="22"/>
        <v>#VALUE!</v>
      </c>
      <c r="L166" s="166">
        <v>8936.896560000001</v>
      </c>
      <c r="M166" s="166">
        <v>8847.4695300000003</v>
      </c>
      <c r="N166" s="158">
        <f t="shared" si="29"/>
        <v>98.999350284524269</v>
      </c>
      <c r="O166" s="41">
        <v>8847.4699999999993</v>
      </c>
      <c r="P166" s="36">
        <f t="shared" si="30"/>
        <v>100.00000531225338</v>
      </c>
      <c r="Q166" s="41">
        <v>8847.4695300000003</v>
      </c>
      <c r="R166" s="158">
        <f t="shared" si="34"/>
        <v>99.999994687746891</v>
      </c>
      <c r="S166" s="166" t="s">
        <v>12</v>
      </c>
      <c r="T166" s="166" t="s">
        <v>12</v>
      </c>
      <c r="U166" s="158" t="s">
        <v>12</v>
      </c>
      <c r="V166" s="134">
        <f t="shared" si="32"/>
        <v>89.427030000000741</v>
      </c>
      <c r="W166" s="134"/>
      <c r="X166" s="50" t="s">
        <v>729</v>
      </c>
    </row>
    <row r="167" spans="1:24" s="51" customFormat="1" ht="87" customHeight="1" outlineLevel="1">
      <c r="A167" s="47"/>
      <c r="B167" s="265" t="s">
        <v>514</v>
      </c>
      <c r="C167" s="265"/>
      <c r="D167" s="49"/>
      <c r="E167" s="166"/>
      <c r="F167" s="39"/>
      <c r="G167" s="39"/>
      <c r="H167" s="39"/>
      <c r="I167" s="169">
        <f>I168+I305</f>
        <v>148</v>
      </c>
      <c r="J167" s="169">
        <f>J168+J305</f>
        <v>129</v>
      </c>
      <c r="K167" s="158"/>
      <c r="L167" s="166"/>
      <c r="M167" s="166"/>
      <c r="N167" s="158"/>
      <c r="O167" s="41"/>
      <c r="P167" s="36"/>
      <c r="Q167" s="41"/>
      <c r="R167" s="158"/>
      <c r="S167" s="166"/>
      <c r="T167" s="166"/>
      <c r="U167" s="158"/>
      <c r="V167" s="134"/>
      <c r="W167" s="134"/>
      <c r="X167" s="50"/>
    </row>
    <row r="168" spans="1:24" s="3" customFormat="1" ht="41.25" customHeight="1">
      <c r="A168" s="19" t="s">
        <v>611</v>
      </c>
      <c r="B168" s="227" t="s">
        <v>514</v>
      </c>
      <c r="C168" s="227"/>
      <c r="D168" s="20" t="s">
        <v>12</v>
      </c>
      <c r="E168" s="21">
        <f>E169+E174+E184</f>
        <v>1239166.30314</v>
      </c>
      <c r="F168" s="21">
        <f t="shared" ref="F168:G168" si="36">F169+F174+F184</f>
        <v>674243.2209999999</v>
      </c>
      <c r="G168" s="21">
        <f t="shared" si="36"/>
        <v>564923.08213999995</v>
      </c>
      <c r="H168" s="21">
        <f>H169+H174+H184</f>
        <v>0</v>
      </c>
      <c r="I168" s="22">
        <f t="shared" ref="I168:J168" si="37">I169+I174+I184</f>
        <v>6</v>
      </c>
      <c r="J168" s="22">
        <f t="shared" si="37"/>
        <v>6</v>
      </c>
      <c r="K168" s="106">
        <f t="shared" si="22"/>
        <v>100</v>
      </c>
      <c r="L168" s="21">
        <f>L169+L174+L184</f>
        <v>1239166.2960399999</v>
      </c>
      <c r="M168" s="21">
        <f t="shared" ref="M168:O168" si="38">M169+M174+M184</f>
        <v>1232969.38099</v>
      </c>
      <c r="N168" s="119">
        <f>M168/L168</f>
        <v>0.99499912556546821</v>
      </c>
      <c r="O168" s="21">
        <f t="shared" si="38"/>
        <v>1013441.74</v>
      </c>
      <c r="P168" s="23">
        <f t="shared" si="30"/>
        <v>82.195207409470896</v>
      </c>
      <c r="Q168" s="21">
        <f>Q169+Q174+Q184</f>
        <v>1045155.9559600002</v>
      </c>
      <c r="R168" s="106">
        <f t="shared" si="34"/>
        <v>103.12935758497574</v>
      </c>
      <c r="S168" s="21" t="s">
        <v>12</v>
      </c>
      <c r="T168" s="21" t="s">
        <v>12</v>
      </c>
      <c r="U168" s="106" t="s">
        <v>12</v>
      </c>
      <c r="V168" s="134">
        <f t="shared" si="32"/>
        <v>6196.9150499999523</v>
      </c>
      <c r="W168" s="134"/>
      <c r="X168" s="21"/>
    </row>
    <row r="169" spans="1:24" s="3" customFormat="1" ht="32.25" customHeight="1">
      <c r="A169" s="24" t="s">
        <v>612</v>
      </c>
      <c r="B169" s="223" t="s">
        <v>545</v>
      </c>
      <c r="C169" s="223"/>
      <c r="D169" s="25" t="s">
        <v>12</v>
      </c>
      <c r="E169" s="26">
        <f t="shared" si="35"/>
        <v>1183893.5</v>
      </c>
      <c r="F169" s="26">
        <f>F170+F172</f>
        <v>631458.19999999995</v>
      </c>
      <c r="G169" s="26">
        <f>G170+G172</f>
        <v>552435.30000000005</v>
      </c>
      <c r="H169" s="26">
        <f>H170+H172</f>
        <v>0</v>
      </c>
      <c r="I169" s="37">
        <f>I170+I172</f>
        <v>2</v>
      </c>
      <c r="J169" s="37">
        <f>J170+J172</f>
        <v>2</v>
      </c>
      <c r="K169" s="84">
        <f t="shared" si="22"/>
        <v>100</v>
      </c>
      <c r="L169" s="26">
        <f>L170+L172</f>
        <v>1183893.5</v>
      </c>
      <c r="M169" s="26">
        <f>M170+M172</f>
        <v>1177974.0325</v>
      </c>
      <c r="N169" s="84">
        <f t="shared" ref="N169:N233" si="39">M169/L169%</f>
        <v>99.5</v>
      </c>
      <c r="O169" s="26">
        <f>O170+O172</f>
        <v>1004874</v>
      </c>
      <c r="P169" s="29">
        <f t="shared" si="30"/>
        <v>85.305276031201487</v>
      </c>
      <c r="Q169" s="26">
        <f>Q170+Q172</f>
        <v>1009322.1999600001</v>
      </c>
      <c r="R169" s="84">
        <f t="shared" si="34"/>
        <v>100.442662459174</v>
      </c>
      <c r="S169" s="26" t="s">
        <v>12</v>
      </c>
      <c r="T169" s="26" t="s">
        <v>12</v>
      </c>
      <c r="U169" s="84" t="s">
        <v>12</v>
      </c>
      <c r="V169" s="134">
        <f t="shared" si="32"/>
        <v>5919.4675000000279</v>
      </c>
      <c r="W169" s="134"/>
      <c r="X169" s="26"/>
    </row>
    <row r="170" spans="1:24" s="51" customFormat="1" ht="36" customHeight="1" outlineLevel="1">
      <c r="A170" s="222" t="s">
        <v>207</v>
      </c>
      <c r="B170" s="222"/>
      <c r="C170" s="222"/>
      <c r="D170" s="30" t="s">
        <v>12</v>
      </c>
      <c r="E170" s="31">
        <f t="shared" si="35"/>
        <v>493893.5</v>
      </c>
      <c r="F170" s="31">
        <f>F171</f>
        <v>286458.2</v>
      </c>
      <c r="G170" s="31">
        <f>G171</f>
        <v>207435.3</v>
      </c>
      <c r="H170" s="31">
        <f>H171</f>
        <v>0</v>
      </c>
      <c r="I170" s="32">
        <f>I171</f>
        <v>1</v>
      </c>
      <c r="J170" s="32">
        <f>J171</f>
        <v>1</v>
      </c>
      <c r="K170" s="55">
        <f t="shared" si="22"/>
        <v>100</v>
      </c>
      <c r="L170" s="31">
        <f>L171</f>
        <v>493893.5</v>
      </c>
      <c r="M170" s="31">
        <f>M171</f>
        <v>491424.03249999997</v>
      </c>
      <c r="N170" s="55">
        <f t="shared" si="39"/>
        <v>99.499999999999986</v>
      </c>
      <c r="O170" s="31">
        <f>O171</f>
        <v>491424</v>
      </c>
      <c r="P170" s="33">
        <f t="shared" si="30"/>
        <v>99.999993386566828</v>
      </c>
      <c r="Q170" s="31">
        <f>Q171</f>
        <v>491424.03</v>
      </c>
      <c r="R170" s="107">
        <f t="shared" si="34"/>
        <v>100.00000610470796</v>
      </c>
      <c r="S170" s="31" t="s">
        <v>12</v>
      </c>
      <c r="T170" s="31" t="s">
        <v>12</v>
      </c>
      <c r="U170" s="55" t="s">
        <v>12</v>
      </c>
      <c r="V170" s="134">
        <f t="shared" si="32"/>
        <v>2469.4675000000279</v>
      </c>
      <c r="W170" s="134"/>
      <c r="X170" s="31"/>
    </row>
    <row r="171" spans="1:24" s="56" customFormat="1" ht="42.75" customHeight="1" outlineLevel="1">
      <c r="A171" s="35">
        <v>1</v>
      </c>
      <c r="B171" s="160" t="s">
        <v>224</v>
      </c>
      <c r="C171" s="160" t="s">
        <v>225</v>
      </c>
      <c r="D171" s="49" t="s">
        <v>7</v>
      </c>
      <c r="E171" s="166">
        <f t="shared" si="35"/>
        <v>493893.5</v>
      </c>
      <c r="F171" s="166">
        <v>286458.2</v>
      </c>
      <c r="G171" s="166">
        <v>207435.3</v>
      </c>
      <c r="H171" s="166">
        <v>0</v>
      </c>
      <c r="I171" s="157">
        <v>1</v>
      </c>
      <c r="J171" s="157">
        <v>1</v>
      </c>
      <c r="K171" s="158">
        <f t="shared" si="22"/>
        <v>100</v>
      </c>
      <c r="L171" s="158">
        <v>493893.5</v>
      </c>
      <c r="M171" s="166">
        <v>491424.03249999997</v>
      </c>
      <c r="N171" s="158">
        <f t="shared" si="39"/>
        <v>99.499999999999986</v>
      </c>
      <c r="O171" s="166">
        <v>491424</v>
      </c>
      <c r="P171" s="36">
        <f t="shared" si="30"/>
        <v>99.999993386566828</v>
      </c>
      <c r="Q171" s="41">
        <v>491424.03</v>
      </c>
      <c r="R171" s="158">
        <f t="shared" si="34"/>
        <v>100.00000610470796</v>
      </c>
      <c r="S171" s="166" t="s">
        <v>12</v>
      </c>
      <c r="T171" s="166" t="s">
        <v>12</v>
      </c>
      <c r="U171" s="158" t="s">
        <v>12</v>
      </c>
      <c r="V171" s="134">
        <f t="shared" si="32"/>
        <v>2469.4675000000279</v>
      </c>
      <c r="W171" s="134" t="s">
        <v>819</v>
      </c>
      <c r="X171" s="50"/>
    </row>
    <row r="172" spans="1:24" s="51" customFormat="1" ht="41.25" customHeight="1" outlineLevel="1">
      <c r="A172" s="222" t="s">
        <v>208</v>
      </c>
      <c r="B172" s="222"/>
      <c r="C172" s="222"/>
      <c r="D172" s="59" t="s">
        <v>12</v>
      </c>
      <c r="E172" s="31">
        <f t="shared" si="35"/>
        <v>690000</v>
      </c>
      <c r="F172" s="31">
        <f>F173</f>
        <v>345000</v>
      </c>
      <c r="G172" s="31">
        <f>G173</f>
        <v>345000</v>
      </c>
      <c r="H172" s="31">
        <f>H173</f>
        <v>0</v>
      </c>
      <c r="I172" s="32">
        <f>I173</f>
        <v>1</v>
      </c>
      <c r="J172" s="32">
        <f>J173</f>
        <v>1</v>
      </c>
      <c r="K172" s="55">
        <f t="shared" si="22"/>
        <v>100</v>
      </c>
      <c r="L172" s="31">
        <f>L173</f>
        <v>690000</v>
      </c>
      <c r="M172" s="31">
        <f>M173</f>
        <v>686550</v>
      </c>
      <c r="N172" s="55">
        <f t="shared" si="39"/>
        <v>99.5</v>
      </c>
      <c r="O172" s="31">
        <f>O173</f>
        <v>513450</v>
      </c>
      <c r="P172" s="33">
        <f t="shared" si="30"/>
        <v>74.786978370111427</v>
      </c>
      <c r="Q172" s="31">
        <f>Q173</f>
        <v>517898.16996000003</v>
      </c>
      <c r="R172" s="107">
        <f t="shared" si="34"/>
        <v>100.86632972246568</v>
      </c>
      <c r="S172" s="31" t="s">
        <v>12</v>
      </c>
      <c r="T172" s="31" t="s">
        <v>12</v>
      </c>
      <c r="U172" s="55" t="s">
        <v>12</v>
      </c>
      <c r="V172" s="134">
        <f t="shared" si="32"/>
        <v>3450</v>
      </c>
      <c r="W172" s="134"/>
      <c r="X172" s="31"/>
    </row>
    <row r="173" spans="1:24" s="56" customFormat="1" ht="40.5" customHeight="1" outlineLevel="1">
      <c r="A173" s="35">
        <v>1</v>
      </c>
      <c r="B173" s="160" t="s">
        <v>226</v>
      </c>
      <c r="C173" s="160" t="s">
        <v>227</v>
      </c>
      <c r="D173" s="49" t="s">
        <v>7</v>
      </c>
      <c r="E173" s="166">
        <f t="shared" si="35"/>
        <v>690000</v>
      </c>
      <c r="F173" s="166">
        <v>345000</v>
      </c>
      <c r="G173" s="166">
        <v>345000</v>
      </c>
      <c r="H173" s="166">
        <v>0</v>
      </c>
      <c r="I173" s="157">
        <v>1</v>
      </c>
      <c r="J173" s="157">
        <v>1</v>
      </c>
      <c r="K173" s="158">
        <f t="shared" si="22"/>
        <v>100</v>
      </c>
      <c r="L173" s="158">
        <v>690000</v>
      </c>
      <c r="M173" s="166">
        <v>686550</v>
      </c>
      <c r="N173" s="158">
        <f t="shared" si="39"/>
        <v>99.5</v>
      </c>
      <c r="O173" s="41">
        <v>513450</v>
      </c>
      <c r="P173" s="36">
        <f t="shared" si="30"/>
        <v>74.786978370111427</v>
      </c>
      <c r="Q173" s="41">
        <v>517898.16996000003</v>
      </c>
      <c r="R173" s="158">
        <f t="shared" si="34"/>
        <v>100.86632972246568</v>
      </c>
      <c r="S173" s="166" t="s">
        <v>12</v>
      </c>
      <c r="T173" s="166" t="s">
        <v>12</v>
      </c>
      <c r="U173" s="158" t="s">
        <v>12</v>
      </c>
      <c r="V173" s="134">
        <f t="shared" si="32"/>
        <v>3450</v>
      </c>
      <c r="W173" s="134" t="s">
        <v>819</v>
      </c>
      <c r="X173" s="50"/>
    </row>
    <row r="174" spans="1:24" s="3" customFormat="1" ht="38.25" customHeight="1">
      <c r="A174" s="24" t="s">
        <v>613</v>
      </c>
      <c r="B174" s="223" t="s">
        <v>544</v>
      </c>
      <c r="C174" s="223"/>
      <c r="D174" s="25" t="s">
        <v>12</v>
      </c>
      <c r="E174" s="26">
        <f>E175+E182</f>
        <v>42305.897140000001</v>
      </c>
      <c r="F174" s="26">
        <f t="shared" ref="F174:Q174" si="40">F175+F182</f>
        <v>32281.83</v>
      </c>
      <c r="G174" s="26">
        <f t="shared" si="40"/>
        <v>10024.067139999999</v>
      </c>
      <c r="H174" s="26">
        <f t="shared" si="40"/>
        <v>0</v>
      </c>
      <c r="I174" s="37">
        <f t="shared" si="40"/>
        <v>2</v>
      </c>
      <c r="J174" s="37">
        <f t="shared" si="40"/>
        <v>2</v>
      </c>
      <c r="K174" s="84">
        <f t="shared" si="22"/>
        <v>100</v>
      </c>
      <c r="L174" s="26">
        <f>L175+L182</f>
        <v>42305.89604</v>
      </c>
      <c r="M174" s="26">
        <f t="shared" si="40"/>
        <v>42093.268490000002</v>
      </c>
      <c r="N174" s="84">
        <f t="shared" si="39"/>
        <v>99.497404452091132</v>
      </c>
      <c r="O174" s="26">
        <f t="shared" si="40"/>
        <v>8567.74</v>
      </c>
      <c r="P174" s="29">
        <f t="shared" si="30"/>
        <v>20.354180863943643</v>
      </c>
      <c r="Q174" s="26">
        <f t="shared" si="40"/>
        <v>26690.319000000003</v>
      </c>
      <c r="R174" s="84">
        <f t="shared" si="34"/>
        <v>311.52111291892618</v>
      </c>
      <c r="S174" s="26" t="s">
        <v>12</v>
      </c>
      <c r="T174" s="26" t="s">
        <v>12</v>
      </c>
      <c r="U174" s="84" t="s">
        <v>12</v>
      </c>
      <c r="V174" s="134">
        <f t="shared" si="32"/>
        <v>212.62754999999743</v>
      </c>
      <c r="W174" s="134"/>
      <c r="X174" s="26"/>
    </row>
    <row r="175" spans="1:24" s="51" customFormat="1" ht="64.5" customHeight="1" outlineLevel="1">
      <c r="A175" s="222" t="s">
        <v>209</v>
      </c>
      <c r="B175" s="222"/>
      <c r="C175" s="222"/>
      <c r="D175" s="30" t="s">
        <v>12</v>
      </c>
      <c r="E175" s="31">
        <f t="shared" si="35"/>
        <v>8634.4971399999995</v>
      </c>
      <c r="F175" s="31">
        <f>F176+F177+F179+F180+F181+F178</f>
        <v>5008</v>
      </c>
      <c r="G175" s="31">
        <f>G176+G177+G179+G180+G181+G178</f>
        <v>3626.4971400000004</v>
      </c>
      <c r="H175" s="31">
        <f>H176+H177+H179+H180+H181</f>
        <v>0</v>
      </c>
      <c r="I175" s="32">
        <f>I176</f>
        <v>1</v>
      </c>
      <c r="J175" s="32">
        <f>J176</f>
        <v>1</v>
      </c>
      <c r="K175" s="55">
        <f t="shared" si="22"/>
        <v>100</v>
      </c>
      <c r="L175" s="31">
        <f>SUM(L176:L181)</f>
        <v>8634.49604</v>
      </c>
      <c r="M175" s="31">
        <f>SUM(M176:M181)</f>
        <v>8590.2254900000007</v>
      </c>
      <c r="N175" s="55">
        <f t="shared" si="39"/>
        <v>99.487282757500694</v>
      </c>
      <c r="O175" s="31">
        <f>SUM(O176:O181)</f>
        <v>8567.74</v>
      </c>
      <c r="P175" s="33">
        <f t="shared" si="30"/>
        <v>99.738243308907599</v>
      </c>
      <c r="Q175" s="31">
        <f>SUM(Q176:Q181)</f>
        <v>8567.74</v>
      </c>
      <c r="R175" s="55">
        <f t="shared" si="34"/>
        <v>100.00000000000001</v>
      </c>
      <c r="S175" s="31" t="s">
        <v>12</v>
      </c>
      <c r="T175" s="31" t="s">
        <v>12</v>
      </c>
      <c r="U175" s="55" t="s">
        <v>12</v>
      </c>
      <c r="V175" s="134">
        <f t="shared" si="32"/>
        <v>44.270549999999275</v>
      </c>
      <c r="W175" s="134" t="s">
        <v>819</v>
      </c>
      <c r="X175" s="31"/>
    </row>
    <row r="176" spans="1:24" s="51" customFormat="1" ht="83.25" customHeight="1" outlineLevel="1">
      <c r="A176" s="35">
        <v>1</v>
      </c>
      <c r="B176" s="160" t="s">
        <v>414</v>
      </c>
      <c r="C176" s="160" t="s">
        <v>111</v>
      </c>
      <c r="D176" s="49" t="s">
        <v>124</v>
      </c>
      <c r="E176" s="166">
        <f t="shared" si="35"/>
        <v>1109.2610999999999</v>
      </c>
      <c r="F176" s="166">
        <v>643.37109999999996</v>
      </c>
      <c r="G176" s="166">
        <v>465.89</v>
      </c>
      <c r="H176" s="166">
        <v>0</v>
      </c>
      <c r="I176" s="230">
        <v>1</v>
      </c>
      <c r="J176" s="230">
        <v>1</v>
      </c>
      <c r="K176" s="158">
        <f t="shared" si="22"/>
        <v>100</v>
      </c>
      <c r="L176" s="166">
        <v>1109.26</v>
      </c>
      <c r="M176" s="166">
        <v>1103.7176400000001</v>
      </c>
      <c r="N176" s="158">
        <f t="shared" si="39"/>
        <v>99.500355191749463</v>
      </c>
      <c r="O176" s="41">
        <v>1103.72</v>
      </c>
      <c r="P176" s="36">
        <f t="shared" si="30"/>
        <v>100.00021382280345</v>
      </c>
      <c r="Q176" s="41">
        <v>1103.72</v>
      </c>
      <c r="R176" s="158">
        <f t="shared" si="34"/>
        <v>100</v>
      </c>
      <c r="S176" s="166" t="s">
        <v>12</v>
      </c>
      <c r="T176" s="166" t="s">
        <v>12</v>
      </c>
      <c r="U176" s="158" t="s">
        <v>12</v>
      </c>
      <c r="V176" s="134">
        <f t="shared" si="32"/>
        <v>5.5423599999999169</v>
      </c>
      <c r="W176" s="134"/>
      <c r="X176" s="50"/>
    </row>
    <row r="177" spans="1:24" s="51" customFormat="1" ht="93" customHeight="1" outlineLevel="1">
      <c r="A177" s="35">
        <v>2</v>
      </c>
      <c r="B177" s="160" t="s">
        <v>415</v>
      </c>
      <c r="C177" s="160" t="s">
        <v>113</v>
      </c>
      <c r="D177" s="49" t="s">
        <v>112</v>
      </c>
      <c r="E177" s="166">
        <f t="shared" si="35"/>
        <v>2739.0397700000003</v>
      </c>
      <c r="F177" s="166">
        <v>1588.6410700000001</v>
      </c>
      <c r="G177" s="166">
        <v>1150.3987</v>
      </c>
      <c r="H177" s="166">
        <v>0</v>
      </c>
      <c r="I177" s="230"/>
      <c r="J177" s="230"/>
      <c r="K177" s="158"/>
      <c r="L177" s="166">
        <v>2739.0397700000003</v>
      </c>
      <c r="M177" s="166">
        <v>2725.3442700000001</v>
      </c>
      <c r="N177" s="158">
        <f t="shared" si="39"/>
        <v>99.499989005270976</v>
      </c>
      <c r="O177" s="41">
        <v>2725.34</v>
      </c>
      <c r="P177" s="36">
        <f t="shared" si="30"/>
        <v>99.999843322546553</v>
      </c>
      <c r="Q177" s="41">
        <v>2725.34</v>
      </c>
      <c r="R177" s="158">
        <f t="shared" si="34"/>
        <v>100</v>
      </c>
      <c r="S177" s="166" t="s">
        <v>12</v>
      </c>
      <c r="T177" s="166" t="s">
        <v>12</v>
      </c>
      <c r="U177" s="158" t="s">
        <v>12</v>
      </c>
      <c r="V177" s="134">
        <f t="shared" si="32"/>
        <v>13.695500000000266</v>
      </c>
      <c r="W177" s="134"/>
      <c r="X177" s="50"/>
    </row>
    <row r="178" spans="1:24" s="51" customFormat="1" ht="103.5" customHeight="1" outlineLevel="1">
      <c r="A178" s="35">
        <v>3</v>
      </c>
      <c r="B178" s="160" t="s">
        <v>228</v>
      </c>
      <c r="C178" s="160" t="s">
        <v>114</v>
      </c>
      <c r="D178" s="49" t="s">
        <v>112</v>
      </c>
      <c r="E178" s="166">
        <f t="shared" si="35"/>
        <v>1035.6402499999999</v>
      </c>
      <c r="F178" s="166">
        <v>600.66933999999992</v>
      </c>
      <c r="G178" s="166">
        <v>434.97090999999995</v>
      </c>
      <c r="H178" s="166">
        <v>0</v>
      </c>
      <c r="I178" s="230"/>
      <c r="J178" s="230"/>
      <c r="K178" s="158"/>
      <c r="L178" s="166">
        <v>1035.6402499999999</v>
      </c>
      <c r="M178" s="166">
        <v>1029.36034</v>
      </c>
      <c r="N178" s="158">
        <f t="shared" si="39"/>
        <v>99.393620516390698</v>
      </c>
      <c r="O178" s="41">
        <v>1029.3499999999999</v>
      </c>
      <c r="P178" s="36">
        <f t="shared" si="30"/>
        <v>99.998995492676542</v>
      </c>
      <c r="Q178" s="41">
        <v>1029.3499999999999</v>
      </c>
      <c r="R178" s="158">
        <f t="shared" si="34"/>
        <v>99.999999999999986</v>
      </c>
      <c r="S178" s="166" t="s">
        <v>12</v>
      </c>
      <c r="T178" s="166" t="s">
        <v>12</v>
      </c>
      <c r="U178" s="158" t="s">
        <v>12</v>
      </c>
      <c r="V178" s="134">
        <f t="shared" si="32"/>
        <v>6.2799099999999726</v>
      </c>
      <c r="W178" s="134"/>
      <c r="X178" s="50"/>
    </row>
    <row r="179" spans="1:24" s="51" customFormat="1" ht="109.5" customHeight="1" outlineLevel="1">
      <c r="A179" s="35">
        <v>4</v>
      </c>
      <c r="B179" s="160" t="s">
        <v>229</v>
      </c>
      <c r="C179" s="160" t="s">
        <v>115</v>
      </c>
      <c r="D179" s="49" t="s">
        <v>112</v>
      </c>
      <c r="E179" s="166">
        <f t="shared" si="35"/>
        <v>1670.5890100000001</v>
      </c>
      <c r="F179" s="166">
        <v>968.93961999999999</v>
      </c>
      <c r="G179" s="166">
        <v>701.64939000000004</v>
      </c>
      <c r="H179" s="166">
        <v>0</v>
      </c>
      <c r="I179" s="230"/>
      <c r="J179" s="230"/>
      <c r="K179" s="158"/>
      <c r="L179" s="166">
        <v>1670.5890100000001</v>
      </c>
      <c r="M179" s="166">
        <v>1662.23606</v>
      </c>
      <c r="N179" s="158">
        <f t="shared" si="39"/>
        <v>99.499999703697313</v>
      </c>
      <c r="O179" s="41">
        <v>1662.24</v>
      </c>
      <c r="P179" s="36">
        <f t="shared" si="30"/>
        <v>100.00023703011232</v>
      </c>
      <c r="Q179" s="41">
        <v>1662.24</v>
      </c>
      <c r="R179" s="158">
        <f t="shared" si="34"/>
        <v>100</v>
      </c>
      <c r="S179" s="166" t="s">
        <v>12</v>
      </c>
      <c r="T179" s="166" t="s">
        <v>12</v>
      </c>
      <c r="U179" s="158" t="s">
        <v>12</v>
      </c>
      <c r="V179" s="134">
        <f t="shared" si="32"/>
        <v>8.3529500000001917</v>
      </c>
      <c r="W179" s="134"/>
      <c r="X179" s="50"/>
    </row>
    <row r="180" spans="1:24" s="51" customFormat="1" ht="78" customHeight="1" outlineLevel="1">
      <c r="A180" s="35">
        <v>5</v>
      </c>
      <c r="B180" s="160" t="s">
        <v>230</v>
      </c>
      <c r="C180" s="160" t="s">
        <v>231</v>
      </c>
      <c r="D180" s="49" t="s">
        <v>112</v>
      </c>
      <c r="E180" s="166">
        <f t="shared" si="35"/>
        <v>1057.95047</v>
      </c>
      <c r="F180" s="166">
        <v>613.61027000000001</v>
      </c>
      <c r="G180" s="166">
        <v>444.34020000000004</v>
      </c>
      <c r="H180" s="166">
        <v>0</v>
      </c>
      <c r="I180" s="230"/>
      <c r="J180" s="230"/>
      <c r="K180" s="158"/>
      <c r="L180" s="166">
        <v>1057.95047</v>
      </c>
      <c r="M180" s="166">
        <v>1052.6607200000001</v>
      </c>
      <c r="N180" s="158">
        <f t="shared" si="39"/>
        <v>99.500000222127611</v>
      </c>
      <c r="O180" s="41">
        <v>1032.17</v>
      </c>
      <c r="P180" s="36">
        <f t="shared" si="30"/>
        <v>98.053435488691932</v>
      </c>
      <c r="Q180" s="41">
        <v>1032.17</v>
      </c>
      <c r="R180" s="158">
        <f t="shared" si="34"/>
        <v>100.00000000000001</v>
      </c>
      <c r="S180" s="166" t="s">
        <v>12</v>
      </c>
      <c r="T180" s="166" t="s">
        <v>12</v>
      </c>
      <c r="U180" s="158" t="s">
        <v>12</v>
      </c>
      <c r="V180" s="134">
        <f t="shared" si="32"/>
        <v>5.2897499999999127</v>
      </c>
      <c r="W180" s="134"/>
      <c r="X180" s="50"/>
    </row>
    <row r="181" spans="1:24" s="51" customFormat="1" ht="87" customHeight="1" outlineLevel="1">
      <c r="A181" s="35">
        <v>6</v>
      </c>
      <c r="B181" s="160" t="s">
        <v>416</v>
      </c>
      <c r="C181" s="160" t="s">
        <v>116</v>
      </c>
      <c r="D181" s="49" t="s">
        <v>112</v>
      </c>
      <c r="E181" s="166">
        <f t="shared" si="35"/>
        <v>1022.0165400000001</v>
      </c>
      <c r="F181" s="166">
        <v>592.76859999999999</v>
      </c>
      <c r="G181" s="166">
        <v>429.24794000000003</v>
      </c>
      <c r="H181" s="166">
        <v>0</v>
      </c>
      <c r="I181" s="230"/>
      <c r="J181" s="230"/>
      <c r="K181" s="158"/>
      <c r="L181" s="166">
        <v>1022.0165400000001</v>
      </c>
      <c r="M181" s="166">
        <v>1016.90646</v>
      </c>
      <c r="N181" s="158">
        <f t="shared" si="39"/>
        <v>99.500000264183583</v>
      </c>
      <c r="O181" s="41">
        <v>1014.92</v>
      </c>
      <c r="P181" s="36">
        <f t="shared" si="30"/>
        <v>99.804656565953948</v>
      </c>
      <c r="Q181" s="41">
        <v>1014.92</v>
      </c>
      <c r="R181" s="158">
        <f t="shared" si="34"/>
        <v>99.999999999999986</v>
      </c>
      <c r="S181" s="166" t="s">
        <v>12</v>
      </c>
      <c r="T181" s="166" t="s">
        <v>12</v>
      </c>
      <c r="U181" s="158" t="s">
        <v>12</v>
      </c>
      <c r="V181" s="134">
        <f t="shared" si="32"/>
        <v>5.110080000000039</v>
      </c>
      <c r="W181" s="134"/>
      <c r="X181" s="50"/>
    </row>
    <row r="182" spans="1:24" s="51" customFormat="1" ht="87" customHeight="1" outlineLevel="1">
      <c r="A182" s="238" t="s">
        <v>196</v>
      </c>
      <c r="B182" s="239"/>
      <c r="C182" s="240"/>
      <c r="D182" s="59"/>
      <c r="E182" s="31">
        <f>E183</f>
        <v>33671.4</v>
      </c>
      <c r="F182" s="31">
        <f t="shared" ref="F182:U182" si="41">F183</f>
        <v>27273.83</v>
      </c>
      <c r="G182" s="31">
        <f t="shared" si="41"/>
        <v>6397.57</v>
      </c>
      <c r="H182" s="31">
        <f t="shared" si="41"/>
        <v>0</v>
      </c>
      <c r="I182" s="31">
        <f t="shared" si="41"/>
        <v>1</v>
      </c>
      <c r="J182" s="31">
        <f t="shared" si="41"/>
        <v>1</v>
      </c>
      <c r="K182" s="55">
        <f t="shared" ref="K182:K183" si="42">J182/I182%</f>
        <v>100</v>
      </c>
      <c r="L182" s="31">
        <f t="shared" si="41"/>
        <v>33671.4</v>
      </c>
      <c r="M182" s="31">
        <f t="shared" si="41"/>
        <v>33503.042999999998</v>
      </c>
      <c r="N182" s="55">
        <f t="shared" si="39"/>
        <v>99.5</v>
      </c>
      <c r="O182" s="31">
        <f t="shared" si="41"/>
        <v>0</v>
      </c>
      <c r="P182" s="33">
        <f t="shared" si="30"/>
        <v>0</v>
      </c>
      <c r="Q182" s="31">
        <f t="shared" si="41"/>
        <v>18122.579000000002</v>
      </c>
      <c r="R182" s="55" t="e">
        <f t="shared" si="34"/>
        <v>#DIV/0!</v>
      </c>
      <c r="S182" s="31">
        <f t="shared" si="41"/>
        <v>0</v>
      </c>
      <c r="T182" s="31">
        <f t="shared" si="41"/>
        <v>0</v>
      </c>
      <c r="U182" s="31">
        <f t="shared" si="41"/>
        <v>0</v>
      </c>
      <c r="V182" s="134">
        <f t="shared" si="32"/>
        <v>168.35700000000361</v>
      </c>
      <c r="W182" s="134"/>
      <c r="X182" s="118"/>
    </row>
    <row r="183" spans="1:24" s="51" customFormat="1" ht="174" customHeight="1" outlineLevel="1">
      <c r="A183" s="35">
        <v>1</v>
      </c>
      <c r="B183" s="160" t="s">
        <v>745</v>
      </c>
      <c r="C183" s="160" t="s">
        <v>739</v>
      </c>
      <c r="D183" s="49" t="s">
        <v>124</v>
      </c>
      <c r="E183" s="166">
        <f>F183+G183+H183</f>
        <v>33671.4</v>
      </c>
      <c r="F183" s="166">
        <v>27273.83</v>
      </c>
      <c r="G183" s="166">
        <v>6397.57</v>
      </c>
      <c r="H183" s="166">
        <v>0</v>
      </c>
      <c r="I183" s="157">
        <v>1</v>
      </c>
      <c r="J183" s="157">
        <v>1</v>
      </c>
      <c r="K183" s="158">
        <f t="shared" si="42"/>
        <v>100</v>
      </c>
      <c r="L183" s="166">
        <v>33671.4</v>
      </c>
      <c r="M183" s="166">
        <v>33503.042999999998</v>
      </c>
      <c r="N183" s="158">
        <f t="shared" si="39"/>
        <v>99.5</v>
      </c>
      <c r="O183" s="41">
        <v>0</v>
      </c>
      <c r="P183" s="36">
        <f t="shared" si="30"/>
        <v>0</v>
      </c>
      <c r="Q183" s="41">
        <v>18122.579000000002</v>
      </c>
      <c r="R183" s="158" t="e">
        <f t="shared" si="34"/>
        <v>#DIV/0!</v>
      </c>
      <c r="S183" s="166"/>
      <c r="T183" s="166"/>
      <c r="U183" s="158"/>
      <c r="V183" s="134">
        <f t="shared" si="32"/>
        <v>168.35700000000361</v>
      </c>
      <c r="W183" s="134" t="s">
        <v>819</v>
      </c>
      <c r="X183" s="50"/>
    </row>
    <row r="184" spans="1:24" s="51" customFormat="1" ht="54.75" customHeight="1">
      <c r="A184" s="24" t="s">
        <v>734</v>
      </c>
      <c r="B184" s="241" t="s">
        <v>528</v>
      </c>
      <c r="C184" s="242"/>
      <c r="D184" s="116"/>
      <c r="E184" s="26">
        <f>E185</f>
        <v>12966.905999999999</v>
      </c>
      <c r="F184" s="26">
        <f t="shared" ref="F184:U184" si="43">F185</f>
        <v>10503.190999999999</v>
      </c>
      <c r="G184" s="26">
        <f t="shared" si="43"/>
        <v>2463.7150000000001</v>
      </c>
      <c r="H184" s="26">
        <f t="shared" si="43"/>
        <v>0</v>
      </c>
      <c r="I184" s="37">
        <f t="shared" si="43"/>
        <v>2</v>
      </c>
      <c r="J184" s="37">
        <f t="shared" si="43"/>
        <v>2</v>
      </c>
      <c r="K184" s="108"/>
      <c r="L184" s="26">
        <f>L185</f>
        <v>12966.9</v>
      </c>
      <c r="M184" s="26">
        <f t="shared" si="43"/>
        <v>12902.08</v>
      </c>
      <c r="N184" s="108">
        <f t="shared" si="39"/>
        <v>99.500111823180575</v>
      </c>
      <c r="O184" s="26">
        <f t="shared" si="43"/>
        <v>0</v>
      </c>
      <c r="P184" s="92">
        <f t="shared" si="30"/>
        <v>0</v>
      </c>
      <c r="Q184" s="26">
        <f t="shared" si="43"/>
        <v>9143.4369999999999</v>
      </c>
      <c r="R184" s="108" t="e">
        <f t="shared" si="34"/>
        <v>#DIV/0!</v>
      </c>
      <c r="S184" s="26">
        <f t="shared" si="43"/>
        <v>0</v>
      </c>
      <c r="T184" s="26">
        <f t="shared" si="43"/>
        <v>0</v>
      </c>
      <c r="U184" s="26">
        <f t="shared" si="43"/>
        <v>0</v>
      </c>
      <c r="V184" s="134">
        <f t="shared" si="32"/>
        <v>64.819999999999709</v>
      </c>
      <c r="W184" s="134" t="s">
        <v>819</v>
      </c>
      <c r="X184" s="117"/>
    </row>
    <row r="185" spans="1:24" s="51" customFormat="1" ht="87" customHeight="1" outlineLevel="1">
      <c r="A185" s="238" t="s">
        <v>202</v>
      </c>
      <c r="B185" s="239"/>
      <c r="C185" s="240"/>
      <c r="D185" s="59"/>
      <c r="E185" s="31">
        <f>E186+E187</f>
        <v>12966.905999999999</v>
      </c>
      <c r="F185" s="31">
        <f t="shared" ref="F185:U185" si="44">F186+F187</f>
        <v>10503.190999999999</v>
      </c>
      <c r="G185" s="31">
        <f t="shared" si="44"/>
        <v>2463.7150000000001</v>
      </c>
      <c r="H185" s="31">
        <f t="shared" si="44"/>
        <v>0</v>
      </c>
      <c r="I185" s="31">
        <f t="shared" si="44"/>
        <v>2</v>
      </c>
      <c r="J185" s="31">
        <f t="shared" si="44"/>
        <v>2</v>
      </c>
      <c r="K185" s="154">
        <f>J185/I185</f>
        <v>1</v>
      </c>
      <c r="L185" s="31">
        <f t="shared" si="44"/>
        <v>12966.9</v>
      </c>
      <c r="M185" s="31">
        <f t="shared" si="44"/>
        <v>12902.08</v>
      </c>
      <c r="N185" s="55">
        <f t="shared" si="39"/>
        <v>99.500111823180575</v>
      </c>
      <c r="O185" s="31">
        <f t="shared" si="44"/>
        <v>0</v>
      </c>
      <c r="P185" s="33">
        <f t="shared" si="30"/>
        <v>0</v>
      </c>
      <c r="Q185" s="31">
        <f t="shared" si="44"/>
        <v>9143.4369999999999</v>
      </c>
      <c r="R185" s="55" t="e">
        <f t="shared" si="34"/>
        <v>#DIV/0!</v>
      </c>
      <c r="S185" s="31">
        <f t="shared" si="44"/>
        <v>0</v>
      </c>
      <c r="T185" s="31">
        <f t="shared" si="44"/>
        <v>0</v>
      </c>
      <c r="U185" s="31">
        <f t="shared" si="44"/>
        <v>0</v>
      </c>
      <c r="V185" s="134">
        <f t="shared" si="32"/>
        <v>64.819999999999709</v>
      </c>
      <c r="W185" s="134"/>
      <c r="X185" s="118"/>
    </row>
    <row r="186" spans="1:24" s="51" customFormat="1" ht="87" customHeight="1" outlineLevel="1">
      <c r="A186" s="160">
        <v>1</v>
      </c>
      <c r="B186" s="160" t="s">
        <v>735</v>
      </c>
      <c r="C186" s="160" t="s">
        <v>737</v>
      </c>
      <c r="D186" s="49" t="s">
        <v>124</v>
      </c>
      <c r="E186" s="166">
        <f>F186+G186</f>
        <v>6966.9059999999999</v>
      </c>
      <c r="F186" s="166">
        <v>5643.1909999999998</v>
      </c>
      <c r="G186" s="166">
        <v>1323.7149999999999</v>
      </c>
      <c r="H186" s="166">
        <v>0</v>
      </c>
      <c r="I186" s="157">
        <v>1</v>
      </c>
      <c r="J186" s="157">
        <v>1</v>
      </c>
      <c r="K186" s="155">
        <f t="shared" ref="K186:K187" si="45">J186/I186</f>
        <v>1</v>
      </c>
      <c r="L186" s="166">
        <v>6966.9</v>
      </c>
      <c r="M186" s="166">
        <v>6932.08</v>
      </c>
      <c r="N186" s="158">
        <f t="shared" si="39"/>
        <v>99.500208127000533</v>
      </c>
      <c r="O186" s="41">
        <v>0</v>
      </c>
      <c r="P186" s="36">
        <f t="shared" si="30"/>
        <v>0</v>
      </c>
      <c r="Q186" s="41">
        <v>6416.2420000000002</v>
      </c>
      <c r="R186" s="158" t="e">
        <f t="shared" si="34"/>
        <v>#DIV/0!</v>
      </c>
      <c r="S186" s="166"/>
      <c r="T186" s="166"/>
      <c r="U186" s="158"/>
      <c r="V186" s="134">
        <f t="shared" si="32"/>
        <v>34.819999999999709</v>
      </c>
      <c r="W186" s="134"/>
      <c r="X186" s="50"/>
    </row>
    <row r="187" spans="1:24" s="51" customFormat="1" ht="87" customHeight="1" outlineLevel="1">
      <c r="A187" s="35">
        <v>2</v>
      </c>
      <c r="B187" s="160" t="s">
        <v>736</v>
      </c>
      <c r="C187" s="160" t="s">
        <v>738</v>
      </c>
      <c r="D187" s="49" t="s">
        <v>124</v>
      </c>
      <c r="E187" s="166">
        <f>F187+G187</f>
        <v>6000</v>
      </c>
      <c r="F187" s="166">
        <v>4860</v>
      </c>
      <c r="G187" s="166">
        <v>1140</v>
      </c>
      <c r="H187" s="166">
        <v>0</v>
      </c>
      <c r="I187" s="157">
        <v>1</v>
      </c>
      <c r="J187" s="157">
        <v>1</v>
      </c>
      <c r="K187" s="155">
        <f t="shared" si="45"/>
        <v>1</v>
      </c>
      <c r="L187" s="166">
        <v>6000</v>
      </c>
      <c r="M187" s="166">
        <v>5970</v>
      </c>
      <c r="N187" s="158">
        <f t="shared" si="39"/>
        <v>99.5</v>
      </c>
      <c r="O187" s="41">
        <v>0</v>
      </c>
      <c r="P187" s="36">
        <f t="shared" si="30"/>
        <v>0</v>
      </c>
      <c r="Q187" s="41">
        <v>2727.1950000000002</v>
      </c>
      <c r="R187" s="158" t="e">
        <f t="shared" si="34"/>
        <v>#DIV/0!</v>
      </c>
      <c r="S187" s="166"/>
      <c r="T187" s="166"/>
      <c r="U187" s="158"/>
      <c r="V187" s="134">
        <f t="shared" si="32"/>
        <v>30</v>
      </c>
      <c r="W187" s="134"/>
      <c r="X187" s="50"/>
    </row>
    <row r="188" spans="1:24" s="51" customFormat="1" ht="87" customHeight="1" outlineLevel="1">
      <c r="A188" s="35"/>
      <c r="B188" s="265" t="s">
        <v>516</v>
      </c>
      <c r="C188" s="265"/>
      <c r="D188" s="49"/>
      <c r="E188" s="166"/>
      <c r="F188" s="166"/>
      <c r="G188" s="166"/>
      <c r="H188" s="166"/>
      <c r="I188" s="170">
        <f>I189+I273</f>
        <v>128</v>
      </c>
      <c r="J188" s="170">
        <f>J189+J273</f>
        <v>110</v>
      </c>
      <c r="K188" s="155"/>
      <c r="L188" s="166"/>
      <c r="M188" s="166"/>
      <c r="N188" s="158"/>
      <c r="O188" s="41"/>
      <c r="P188" s="36"/>
      <c r="Q188" s="41"/>
      <c r="R188" s="158"/>
      <c r="S188" s="166"/>
      <c r="T188" s="166"/>
      <c r="U188" s="158"/>
      <c r="V188" s="134"/>
      <c r="W188" s="134"/>
      <c r="X188" s="50"/>
    </row>
    <row r="189" spans="1:24" s="3" customFormat="1" ht="34.5" customHeight="1">
      <c r="A189" s="19" t="s">
        <v>614</v>
      </c>
      <c r="B189" s="227" t="s">
        <v>516</v>
      </c>
      <c r="C189" s="227"/>
      <c r="D189" s="20" t="s">
        <v>12</v>
      </c>
      <c r="E189" s="21">
        <f t="shared" si="35"/>
        <v>1151220.96</v>
      </c>
      <c r="F189" s="21">
        <f>F190+F199</f>
        <v>658328.46</v>
      </c>
      <c r="G189" s="21">
        <f>G190+G199</f>
        <v>492892.5</v>
      </c>
      <c r="H189" s="21">
        <f>H190+H199</f>
        <v>0</v>
      </c>
      <c r="I189" s="22">
        <f>I190+I199</f>
        <v>31</v>
      </c>
      <c r="J189" s="22">
        <f>J190+J199</f>
        <v>31</v>
      </c>
      <c r="K189" s="106">
        <f t="shared" ref="K189:K238" si="46">J189/I189%</f>
        <v>100</v>
      </c>
      <c r="L189" s="21">
        <f>L190+L199</f>
        <v>1151220.96</v>
      </c>
      <c r="M189" s="21">
        <f>M190+M199</f>
        <v>1137564.7490000001</v>
      </c>
      <c r="N189" s="106">
        <f t="shared" si="39"/>
        <v>98.813762824471169</v>
      </c>
      <c r="O189" s="21">
        <f>O190+O199</f>
        <v>399599.54772999999</v>
      </c>
      <c r="P189" s="23">
        <f t="shared" ref="P189:P202" si="47">O189/M189%</f>
        <v>35.127631027708645</v>
      </c>
      <c r="Q189" s="21">
        <f>Q190+Q199</f>
        <v>424424.25381999998</v>
      </c>
      <c r="R189" s="106">
        <f>Q189/O189%</f>
        <v>106.21239594264343</v>
      </c>
      <c r="S189" s="21" t="s">
        <v>12</v>
      </c>
      <c r="T189" s="21" t="s">
        <v>12</v>
      </c>
      <c r="U189" s="106" t="s">
        <v>12</v>
      </c>
      <c r="V189" s="134">
        <f t="shared" si="32"/>
        <v>13656.210999999894</v>
      </c>
      <c r="W189" s="134"/>
      <c r="X189" s="21"/>
    </row>
    <row r="190" spans="1:24" s="3" customFormat="1" ht="54.75" customHeight="1">
      <c r="A190" s="24" t="s">
        <v>615</v>
      </c>
      <c r="B190" s="223" t="s">
        <v>517</v>
      </c>
      <c r="C190" s="223"/>
      <c r="D190" s="25" t="s">
        <v>12</v>
      </c>
      <c r="E190" s="26">
        <f t="shared" si="35"/>
        <v>27395.969999999998</v>
      </c>
      <c r="F190" s="26">
        <f>F191</f>
        <v>27395.969999999998</v>
      </c>
      <c r="G190" s="26">
        <f>G191</f>
        <v>0</v>
      </c>
      <c r="H190" s="26">
        <f>H191</f>
        <v>0</v>
      </c>
      <c r="I190" s="37">
        <f>I191</f>
        <v>1</v>
      </c>
      <c r="J190" s="37">
        <f>J191</f>
        <v>1</v>
      </c>
      <c r="K190" s="84">
        <f t="shared" si="46"/>
        <v>100</v>
      </c>
      <c r="L190" s="26">
        <f>L191</f>
        <v>27395.969999999998</v>
      </c>
      <c r="M190" s="26">
        <f>M191</f>
        <v>26423.159000000003</v>
      </c>
      <c r="N190" s="84">
        <f t="shared" si="39"/>
        <v>96.449072619075011</v>
      </c>
      <c r="O190" s="26">
        <f>O191</f>
        <v>26107.468999999997</v>
      </c>
      <c r="P190" s="29">
        <f t="shared" si="47"/>
        <v>98.805252619491839</v>
      </c>
      <c r="Q190" s="26">
        <f>Q191</f>
        <v>26107.468999999997</v>
      </c>
      <c r="R190" s="84">
        <f t="shared" si="34"/>
        <v>100</v>
      </c>
      <c r="S190" s="26" t="s">
        <v>12</v>
      </c>
      <c r="T190" s="26" t="s">
        <v>12</v>
      </c>
      <c r="U190" s="84" t="s">
        <v>12</v>
      </c>
      <c r="V190" s="134">
        <f t="shared" si="32"/>
        <v>972.81099999999424</v>
      </c>
      <c r="W190" s="134"/>
      <c r="X190" s="26"/>
    </row>
    <row r="191" spans="1:24" s="51" customFormat="1" ht="75.75" customHeight="1" outlineLevel="1">
      <c r="A191" s="222" t="s">
        <v>210</v>
      </c>
      <c r="B191" s="222"/>
      <c r="C191" s="222"/>
      <c r="D191" s="30" t="s">
        <v>12</v>
      </c>
      <c r="E191" s="31">
        <f t="shared" si="35"/>
        <v>27395.969999999998</v>
      </c>
      <c r="F191" s="31">
        <f>F192+F193+F194+F195+F196+F197+F198</f>
        <v>27395.969999999998</v>
      </c>
      <c r="G191" s="31">
        <f>G192+G193+G194+G195+G196+G197+G198</f>
        <v>0</v>
      </c>
      <c r="H191" s="31">
        <f>H192+H193+H194+H195+H196+H197+H198</f>
        <v>0</v>
      </c>
      <c r="I191" s="32">
        <f>I192</f>
        <v>1</v>
      </c>
      <c r="J191" s="32">
        <f>J192</f>
        <v>1</v>
      </c>
      <c r="K191" s="55">
        <f t="shared" si="46"/>
        <v>100</v>
      </c>
      <c r="L191" s="31">
        <f>SUM(L192:L198)</f>
        <v>27395.969999999998</v>
      </c>
      <c r="M191" s="31">
        <f>SUM(M192:M198)</f>
        <v>26423.159000000003</v>
      </c>
      <c r="N191" s="55">
        <f t="shared" si="39"/>
        <v>96.449072619075011</v>
      </c>
      <c r="O191" s="31">
        <f>SUM(O192:O198)</f>
        <v>26107.468999999997</v>
      </c>
      <c r="P191" s="33">
        <f t="shared" si="47"/>
        <v>98.805252619491839</v>
      </c>
      <c r="Q191" s="31">
        <f>SUM(Q192:Q198)</f>
        <v>26107.468999999997</v>
      </c>
      <c r="R191" s="55">
        <f t="shared" si="34"/>
        <v>100</v>
      </c>
      <c r="S191" s="31" t="s">
        <v>12</v>
      </c>
      <c r="T191" s="31" t="s">
        <v>12</v>
      </c>
      <c r="U191" s="55" t="s">
        <v>12</v>
      </c>
      <c r="V191" s="134">
        <f t="shared" si="32"/>
        <v>972.81099999999424</v>
      </c>
      <c r="W191" s="134"/>
      <c r="X191" s="31"/>
    </row>
    <row r="192" spans="1:24" s="51" customFormat="1" ht="85.5" customHeight="1" outlineLevel="1">
      <c r="A192" s="35">
        <v>1</v>
      </c>
      <c r="B192" s="160" t="s">
        <v>232</v>
      </c>
      <c r="C192" s="49" t="s">
        <v>117</v>
      </c>
      <c r="D192" s="57" t="s">
        <v>7</v>
      </c>
      <c r="E192" s="166">
        <f t="shared" si="35"/>
        <v>3913.71</v>
      </c>
      <c r="F192" s="166">
        <v>3913.71</v>
      </c>
      <c r="G192" s="166">
        <v>0</v>
      </c>
      <c r="H192" s="166">
        <v>0</v>
      </c>
      <c r="I192" s="230">
        <v>1</v>
      </c>
      <c r="J192" s="230">
        <v>1</v>
      </c>
      <c r="K192" s="231">
        <f t="shared" si="46"/>
        <v>100</v>
      </c>
      <c r="L192" s="158">
        <v>3913.71</v>
      </c>
      <c r="M192" s="166">
        <v>3774.7370000000001</v>
      </c>
      <c r="N192" s="158">
        <f t="shared" si="39"/>
        <v>96.449072619074983</v>
      </c>
      <c r="O192" s="41">
        <v>3774.74</v>
      </c>
      <c r="P192" s="36">
        <f t="shared" si="47"/>
        <v>100.00007947573565</v>
      </c>
      <c r="Q192" s="41">
        <v>3774.74</v>
      </c>
      <c r="R192" s="158">
        <f t="shared" si="34"/>
        <v>100</v>
      </c>
      <c r="S192" s="166" t="s">
        <v>12</v>
      </c>
      <c r="T192" s="166" t="s">
        <v>12</v>
      </c>
      <c r="U192" s="158" t="s">
        <v>12</v>
      </c>
      <c r="V192" s="134">
        <f t="shared" si="32"/>
        <v>138.97299999999996</v>
      </c>
      <c r="W192" s="134"/>
      <c r="X192" s="50"/>
    </row>
    <row r="193" spans="1:24" s="51" customFormat="1" ht="69" customHeight="1" outlineLevel="1">
      <c r="A193" s="35">
        <v>2</v>
      </c>
      <c r="B193" s="160" t="s">
        <v>232</v>
      </c>
      <c r="C193" s="49" t="s">
        <v>118</v>
      </c>
      <c r="D193" s="57" t="s">
        <v>7</v>
      </c>
      <c r="E193" s="166">
        <f t="shared" si="35"/>
        <v>3913.71</v>
      </c>
      <c r="F193" s="166">
        <v>3913.71</v>
      </c>
      <c r="G193" s="166">
        <v>0</v>
      </c>
      <c r="H193" s="166">
        <v>0</v>
      </c>
      <c r="I193" s="230"/>
      <c r="J193" s="230"/>
      <c r="K193" s="231"/>
      <c r="L193" s="158">
        <v>3913.71</v>
      </c>
      <c r="M193" s="166">
        <v>3774.7370000000001</v>
      </c>
      <c r="N193" s="158">
        <f t="shared" si="39"/>
        <v>96.449072619074983</v>
      </c>
      <c r="O193" s="41">
        <v>3653.38</v>
      </c>
      <c r="P193" s="36">
        <f t="shared" si="47"/>
        <v>96.785021049148583</v>
      </c>
      <c r="Q193" s="41">
        <v>3653.38</v>
      </c>
      <c r="R193" s="158">
        <f t="shared" si="34"/>
        <v>100</v>
      </c>
      <c r="S193" s="166" t="s">
        <v>12</v>
      </c>
      <c r="T193" s="166" t="s">
        <v>12</v>
      </c>
      <c r="U193" s="158" t="s">
        <v>12</v>
      </c>
      <c r="V193" s="134">
        <f t="shared" si="32"/>
        <v>138.97299999999996</v>
      </c>
      <c r="W193" s="134"/>
      <c r="X193" s="50"/>
    </row>
    <row r="194" spans="1:24" s="51" customFormat="1" ht="72.75" customHeight="1" outlineLevel="1">
      <c r="A194" s="35">
        <v>3</v>
      </c>
      <c r="B194" s="160" t="s">
        <v>232</v>
      </c>
      <c r="C194" s="49" t="s">
        <v>119</v>
      </c>
      <c r="D194" s="57" t="s">
        <v>7</v>
      </c>
      <c r="E194" s="166">
        <f t="shared" si="35"/>
        <v>3913.71</v>
      </c>
      <c r="F194" s="166">
        <v>3913.71</v>
      </c>
      <c r="G194" s="166">
        <v>0</v>
      </c>
      <c r="H194" s="166">
        <v>0</v>
      </c>
      <c r="I194" s="230"/>
      <c r="J194" s="230"/>
      <c r="K194" s="231"/>
      <c r="L194" s="158">
        <v>3913.71</v>
      </c>
      <c r="M194" s="166">
        <v>3774.7370000000001</v>
      </c>
      <c r="N194" s="158">
        <f t="shared" si="39"/>
        <v>96.449072619074983</v>
      </c>
      <c r="O194" s="41">
        <v>3715.9589999999998</v>
      </c>
      <c r="P194" s="36">
        <f t="shared" si="47"/>
        <v>98.442858403115224</v>
      </c>
      <c r="Q194" s="41">
        <v>3715.9589999999998</v>
      </c>
      <c r="R194" s="158">
        <f t="shared" si="34"/>
        <v>99.999999999999986</v>
      </c>
      <c r="S194" s="166" t="s">
        <v>12</v>
      </c>
      <c r="T194" s="166" t="s">
        <v>12</v>
      </c>
      <c r="U194" s="158" t="s">
        <v>12</v>
      </c>
      <c r="V194" s="134">
        <f t="shared" si="32"/>
        <v>138.97299999999996</v>
      </c>
      <c r="W194" s="134"/>
      <c r="X194" s="50"/>
    </row>
    <row r="195" spans="1:24" s="51" customFormat="1" ht="76.5" customHeight="1" outlineLevel="1">
      <c r="A195" s="35">
        <v>4</v>
      </c>
      <c r="B195" s="160" t="s">
        <v>232</v>
      </c>
      <c r="C195" s="49" t="s">
        <v>233</v>
      </c>
      <c r="D195" s="57" t="s">
        <v>7</v>
      </c>
      <c r="E195" s="166">
        <f t="shared" si="35"/>
        <v>3913.71</v>
      </c>
      <c r="F195" s="166">
        <v>3913.71</v>
      </c>
      <c r="G195" s="166">
        <v>0</v>
      </c>
      <c r="H195" s="166">
        <v>0</v>
      </c>
      <c r="I195" s="230"/>
      <c r="J195" s="230"/>
      <c r="K195" s="231"/>
      <c r="L195" s="158">
        <v>3913.71</v>
      </c>
      <c r="M195" s="166">
        <v>3774.7370000000001</v>
      </c>
      <c r="N195" s="158">
        <f t="shared" si="39"/>
        <v>96.449072619074983</v>
      </c>
      <c r="O195" s="41">
        <v>3774.72</v>
      </c>
      <c r="P195" s="36">
        <f t="shared" si="47"/>
        <v>99.999549637497907</v>
      </c>
      <c r="Q195" s="41">
        <v>3774.72</v>
      </c>
      <c r="R195" s="158">
        <f t="shared" si="34"/>
        <v>100</v>
      </c>
      <c r="S195" s="166" t="s">
        <v>12</v>
      </c>
      <c r="T195" s="166" t="s">
        <v>12</v>
      </c>
      <c r="U195" s="158" t="s">
        <v>12</v>
      </c>
      <c r="V195" s="134">
        <f t="shared" si="32"/>
        <v>138.97299999999996</v>
      </c>
      <c r="W195" s="134"/>
      <c r="X195" s="50"/>
    </row>
    <row r="196" spans="1:24" s="51" customFormat="1" ht="61.5" customHeight="1" outlineLevel="1">
      <c r="A196" s="35">
        <v>5</v>
      </c>
      <c r="B196" s="160" t="s">
        <v>232</v>
      </c>
      <c r="C196" s="49" t="s">
        <v>120</v>
      </c>
      <c r="D196" s="57" t="s">
        <v>7</v>
      </c>
      <c r="E196" s="166">
        <f t="shared" si="35"/>
        <v>3913.71</v>
      </c>
      <c r="F196" s="166">
        <v>3913.71</v>
      </c>
      <c r="G196" s="166">
        <v>0</v>
      </c>
      <c r="H196" s="166">
        <v>0</v>
      </c>
      <c r="I196" s="230"/>
      <c r="J196" s="230"/>
      <c r="K196" s="231"/>
      <c r="L196" s="158">
        <v>3913.71</v>
      </c>
      <c r="M196" s="166">
        <v>3774.7370000000001</v>
      </c>
      <c r="N196" s="158">
        <f t="shared" si="39"/>
        <v>96.449072619074983</v>
      </c>
      <c r="O196" s="41">
        <v>3774.72</v>
      </c>
      <c r="P196" s="36">
        <f t="shared" si="47"/>
        <v>99.999549637497907</v>
      </c>
      <c r="Q196" s="41">
        <v>3774.72</v>
      </c>
      <c r="R196" s="158">
        <f t="shared" si="34"/>
        <v>100</v>
      </c>
      <c r="S196" s="166" t="s">
        <v>12</v>
      </c>
      <c r="T196" s="166" t="s">
        <v>12</v>
      </c>
      <c r="U196" s="158" t="s">
        <v>12</v>
      </c>
      <c r="V196" s="134">
        <f t="shared" si="32"/>
        <v>138.97299999999996</v>
      </c>
      <c r="W196" s="134"/>
      <c r="X196" s="50"/>
    </row>
    <row r="197" spans="1:24" s="51" customFormat="1" ht="85.5" customHeight="1" outlineLevel="1">
      <c r="A197" s="35">
        <v>6</v>
      </c>
      <c r="B197" s="160" t="s">
        <v>232</v>
      </c>
      <c r="C197" s="49" t="s">
        <v>121</v>
      </c>
      <c r="D197" s="57" t="s">
        <v>7</v>
      </c>
      <c r="E197" s="166">
        <f t="shared" si="35"/>
        <v>3913.71</v>
      </c>
      <c r="F197" s="166">
        <v>3913.71</v>
      </c>
      <c r="G197" s="166">
        <v>0</v>
      </c>
      <c r="H197" s="166">
        <v>0</v>
      </c>
      <c r="I197" s="230"/>
      <c r="J197" s="230"/>
      <c r="K197" s="231"/>
      <c r="L197" s="158">
        <v>3913.71</v>
      </c>
      <c r="M197" s="166">
        <v>3774.7370000000001</v>
      </c>
      <c r="N197" s="158">
        <f t="shared" si="39"/>
        <v>96.449072619074983</v>
      </c>
      <c r="O197" s="41">
        <v>3639.21</v>
      </c>
      <c r="P197" s="36">
        <f t="shared" si="47"/>
        <v>96.409630657712043</v>
      </c>
      <c r="Q197" s="41">
        <v>3639.21</v>
      </c>
      <c r="R197" s="158">
        <f t="shared" si="34"/>
        <v>100</v>
      </c>
      <c r="S197" s="166" t="s">
        <v>12</v>
      </c>
      <c r="T197" s="166" t="s">
        <v>12</v>
      </c>
      <c r="U197" s="158" t="s">
        <v>12</v>
      </c>
      <c r="V197" s="134">
        <f t="shared" si="32"/>
        <v>138.97299999999996</v>
      </c>
      <c r="W197" s="134"/>
      <c r="X197" s="50"/>
    </row>
    <row r="198" spans="1:24" s="51" customFormat="1" ht="100.5" customHeight="1" outlineLevel="1">
      <c r="A198" s="35">
        <v>7</v>
      </c>
      <c r="B198" s="160" t="s">
        <v>232</v>
      </c>
      <c r="C198" s="49" t="s">
        <v>122</v>
      </c>
      <c r="D198" s="57" t="s">
        <v>7</v>
      </c>
      <c r="E198" s="166">
        <f t="shared" si="35"/>
        <v>3913.71</v>
      </c>
      <c r="F198" s="166">
        <v>3913.71</v>
      </c>
      <c r="G198" s="166">
        <v>0</v>
      </c>
      <c r="H198" s="166">
        <v>0</v>
      </c>
      <c r="I198" s="230"/>
      <c r="J198" s="230"/>
      <c r="K198" s="231"/>
      <c r="L198" s="158">
        <v>3913.71</v>
      </c>
      <c r="M198" s="166">
        <v>3774.7370000000001</v>
      </c>
      <c r="N198" s="158">
        <f t="shared" si="39"/>
        <v>96.449072619074983</v>
      </c>
      <c r="O198" s="41">
        <v>3774.74</v>
      </c>
      <c r="P198" s="36">
        <f t="shared" si="47"/>
        <v>100.00007947573565</v>
      </c>
      <c r="Q198" s="41">
        <v>3774.74</v>
      </c>
      <c r="R198" s="158">
        <f t="shared" si="34"/>
        <v>100</v>
      </c>
      <c r="S198" s="166" t="s">
        <v>12</v>
      </c>
      <c r="T198" s="166" t="s">
        <v>12</v>
      </c>
      <c r="U198" s="158" t="s">
        <v>12</v>
      </c>
      <c r="V198" s="134">
        <f t="shared" si="32"/>
        <v>138.97299999999996</v>
      </c>
      <c r="W198" s="134"/>
      <c r="X198" s="50"/>
    </row>
    <row r="199" spans="1:24" s="3" customFormat="1" ht="63.75" customHeight="1">
      <c r="A199" s="24" t="s">
        <v>616</v>
      </c>
      <c r="B199" s="223" t="s">
        <v>543</v>
      </c>
      <c r="C199" s="223"/>
      <c r="D199" s="25" t="s">
        <v>12</v>
      </c>
      <c r="E199" s="26">
        <f>F199+G199+H199</f>
        <v>1123824.99</v>
      </c>
      <c r="F199" s="26">
        <f>F200+F202</f>
        <v>630932.49</v>
      </c>
      <c r="G199" s="26">
        <f>G200+G202</f>
        <v>492892.5</v>
      </c>
      <c r="H199" s="26">
        <f>H200+H202</f>
        <v>0</v>
      </c>
      <c r="I199" s="37">
        <f>I200+I202</f>
        <v>30</v>
      </c>
      <c r="J199" s="37">
        <f>J200+J202</f>
        <v>30</v>
      </c>
      <c r="K199" s="84">
        <f>J199/I199%</f>
        <v>100</v>
      </c>
      <c r="L199" s="26">
        <f>L200+L202</f>
        <v>1123824.99</v>
      </c>
      <c r="M199" s="26">
        <f>M200+M202</f>
        <v>1111141.5900000001</v>
      </c>
      <c r="N199" s="84">
        <f t="shared" si="39"/>
        <v>98.871407904890958</v>
      </c>
      <c r="O199" s="26">
        <f>O200+O202</f>
        <v>373492.07873000001</v>
      </c>
      <c r="P199" s="29">
        <f t="shared" si="47"/>
        <v>33.613365037483661</v>
      </c>
      <c r="Q199" s="26">
        <f>Q200+Q202</f>
        <v>398316.78482</v>
      </c>
      <c r="R199" s="84">
        <f t="shared" si="34"/>
        <v>106.64664861820161</v>
      </c>
      <c r="S199" s="26" t="s">
        <v>12</v>
      </c>
      <c r="T199" s="26" t="s">
        <v>12</v>
      </c>
      <c r="U199" s="84" t="s">
        <v>12</v>
      </c>
      <c r="V199" s="134">
        <f t="shared" si="32"/>
        <v>12683.399999999907</v>
      </c>
      <c r="W199" s="134"/>
      <c r="X199" s="26"/>
    </row>
    <row r="200" spans="1:24" s="51" customFormat="1" ht="48.75" customHeight="1" outlineLevel="1">
      <c r="A200" s="222" t="s">
        <v>211</v>
      </c>
      <c r="B200" s="222"/>
      <c r="C200" s="222"/>
      <c r="D200" s="30" t="s">
        <v>12</v>
      </c>
      <c r="E200" s="31">
        <f>F200+G200+H200</f>
        <v>1056700</v>
      </c>
      <c r="F200" s="31">
        <f>F201</f>
        <v>592000</v>
      </c>
      <c r="G200" s="31">
        <f>G201</f>
        <v>464700</v>
      </c>
      <c r="H200" s="31">
        <f>H201</f>
        <v>0</v>
      </c>
      <c r="I200" s="32">
        <f>I201</f>
        <v>25</v>
      </c>
      <c r="J200" s="32">
        <f>J201</f>
        <v>25</v>
      </c>
      <c r="K200" s="55">
        <f t="shared" si="46"/>
        <v>100</v>
      </c>
      <c r="L200" s="31">
        <f>L201</f>
        <v>1056700</v>
      </c>
      <c r="M200" s="31">
        <f>M201</f>
        <v>1044016.6</v>
      </c>
      <c r="N200" s="55">
        <f t="shared" si="39"/>
        <v>98.799716097283991</v>
      </c>
      <c r="O200" s="31">
        <f>O201</f>
        <v>315145.37300000002</v>
      </c>
      <c r="P200" s="33">
        <f t="shared" si="47"/>
        <v>30.185858443246978</v>
      </c>
      <c r="Q200" s="31">
        <f>Q201</f>
        <v>335605.06075</v>
      </c>
      <c r="R200" s="55">
        <f t="shared" si="34"/>
        <v>106.49214283403107</v>
      </c>
      <c r="S200" s="31" t="s">
        <v>12</v>
      </c>
      <c r="T200" s="31" t="s">
        <v>12</v>
      </c>
      <c r="U200" s="55" t="s">
        <v>12</v>
      </c>
      <c r="V200" s="134">
        <f t="shared" si="32"/>
        <v>12683.400000000023</v>
      </c>
      <c r="W200" s="134"/>
      <c r="X200" s="31"/>
    </row>
    <row r="201" spans="1:24" s="51" customFormat="1" ht="149.25" customHeight="1" outlineLevel="1">
      <c r="A201" s="35">
        <v>1</v>
      </c>
      <c r="B201" s="160" t="s">
        <v>234</v>
      </c>
      <c r="C201" s="160" t="s">
        <v>141</v>
      </c>
      <c r="D201" s="57" t="s">
        <v>7</v>
      </c>
      <c r="E201" s="166">
        <f>F201+G201+H201</f>
        <v>1056700</v>
      </c>
      <c r="F201" s="54">
        <v>592000</v>
      </c>
      <c r="G201" s="54">
        <v>464700</v>
      </c>
      <c r="H201" s="166">
        <v>0</v>
      </c>
      <c r="I201" s="157">
        <v>25</v>
      </c>
      <c r="J201" s="157">
        <v>25</v>
      </c>
      <c r="K201" s="158">
        <f>J201/I201%</f>
        <v>100</v>
      </c>
      <c r="L201" s="166">
        <v>1056700</v>
      </c>
      <c r="M201" s="166">
        <v>1044016.6</v>
      </c>
      <c r="N201" s="158">
        <f t="shared" si="39"/>
        <v>98.799716097283991</v>
      </c>
      <c r="O201" s="166">
        <v>315145.37300000002</v>
      </c>
      <c r="P201" s="36">
        <f t="shared" si="47"/>
        <v>30.185858443246978</v>
      </c>
      <c r="Q201" s="166">
        <v>335605.06075</v>
      </c>
      <c r="R201" s="158">
        <f t="shared" si="34"/>
        <v>106.49214283403107</v>
      </c>
      <c r="S201" s="166" t="s">
        <v>12</v>
      </c>
      <c r="T201" s="166" t="s">
        <v>12</v>
      </c>
      <c r="U201" s="158" t="s">
        <v>12</v>
      </c>
      <c r="V201" s="134">
        <f t="shared" si="32"/>
        <v>12683.400000000023</v>
      </c>
      <c r="W201" s="134"/>
      <c r="X201" s="166"/>
    </row>
    <row r="202" spans="1:24" s="51" customFormat="1" ht="71.25" customHeight="1" outlineLevel="1">
      <c r="A202" s="222" t="s">
        <v>187</v>
      </c>
      <c r="B202" s="222"/>
      <c r="C202" s="222"/>
      <c r="D202" s="30" t="s">
        <v>12</v>
      </c>
      <c r="E202" s="31">
        <f>F202+G202+H202</f>
        <v>67124.989999999991</v>
      </c>
      <c r="F202" s="31">
        <f>SUM(F203:F233)</f>
        <v>38932.489999999991</v>
      </c>
      <c r="G202" s="31">
        <f>SUM(G203:G233)</f>
        <v>28192.5</v>
      </c>
      <c r="H202" s="31">
        <f>SUM(H203:H233)</f>
        <v>0</v>
      </c>
      <c r="I202" s="32">
        <f>I203</f>
        <v>5</v>
      </c>
      <c r="J202" s="32">
        <f>J203</f>
        <v>5</v>
      </c>
      <c r="K202" s="55">
        <f t="shared" si="46"/>
        <v>100</v>
      </c>
      <c r="L202" s="31">
        <f>SUM(L203:L233)</f>
        <v>67124.990000000005</v>
      </c>
      <c r="M202" s="31">
        <f>SUM(M203:M233)</f>
        <v>67124.990000000005</v>
      </c>
      <c r="N202" s="55">
        <f t="shared" si="39"/>
        <v>100</v>
      </c>
      <c r="O202" s="31">
        <f>SUM(O203:O233)</f>
        <v>58346.705729999994</v>
      </c>
      <c r="P202" s="33">
        <f t="shared" si="47"/>
        <v>86.922479586216681</v>
      </c>
      <c r="Q202" s="31">
        <f>SUM(Q203:Q233)</f>
        <v>62711.724069999997</v>
      </c>
      <c r="R202" s="55">
        <f t="shared" si="34"/>
        <v>107.48117359050084</v>
      </c>
      <c r="S202" s="31" t="s">
        <v>12</v>
      </c>
      <c r="T202" s="31" t="s">
        <v>12</v>
      </c>
      <c r="U202" s="55" t="s">
        <v>12</v>
      </c>
      <c r="V202" s="134">
        <f t="shared" si="32"/>
        <v>0</v>
      </c>
      <c r="W202" s="134"/>
      <c r="X202" s="31"/>
    </row>
    <row r="203" spans="1:24" s="51" customFormat="1" ht="44.25" customHeight="1" outlineLevel="1">
      <c r="A203" s="47">
        <v>1</v>
      </c>
      <c r="B203" s="160" t="s">
        <v>450</v>
      </c>
      <c r="C203" s="160" t="s">
        <v>469</v>
      </c>
      <c r="D203" s="60" t="s">
        <v>124</v>
      </c>
      <c r="E203" s="166">
        <f>F203+G203+H203</f>
        <v>2069.31</v>
      </c>
      <c r="F203" s="53">
        <v>1200.2</v>
      </c>
      <c r="G203" s="53">
        <v>869.11</v>
      </c>
      <c r="H203" s="39">
        <v>0</v>
      </c>
      <c r="I203" s="230">
        <v>5</v>
      </c>
      <c r="J203" s="230">
        <v>5</v>
      </c>
      <c r="K203" s="158">
        <f t="shared" si="46"/>
        <v>100</v>
      </c>
      <c r="L203" s="166">
        <v>2069.31</v>
      </c>
      <c r="M203" s="166">
        <v>2069.31</v>
      </c>
      <c r="N203" s="158">
        <f t="shared" si="39"/>
        <v>99.999999999999986</v>
      </c>
      <c r="O203" s="166">
        <v>2056.50803</v>
      </c>
      <c r="P203" s="166">
        <v>0</v>
      </c>
      <c r="Q203" s="166">
        <v>2056.50803</v>
      </c>
      <c r="R203" s="158">
        <f t="shared" si="34"/>
        <v>100</v>
      </c>
      <c r="S203" s="166" t="s">
        <v>12</v>
      </c>
      <c r="T203" s="166" t="s">
        <v>12</v>
      </c>
      <c r="U203" s="158" t="s">
        <v>12</v>
      </c>
      <c r="V203" s="134">
        <f t="shared" si="32"/>
        <v>0</v>
      </c>
      <c r="W203" s="134"/>
      <c r="X203" s="50"/>
    </row>
    <row r="204" spans="1:24" s="51" customFormat="1" ht="40.5" outlineLevel="1">
      <c r="A204" s="47">
        <v>2</v>
      </c>
      <c r="B204" s="160" t="s">
        <v>451</v>
      </c>
      <c r="C204" s="160" t="s">
        <v>470</v>
      </c>
      <c r="D204" s="60" t="s">
        <v>124</v>
      </c>
      <c r="E204" s="166">
        <f t="shared" ref="E204:E266" si="48">F204+G204+H204</f>
        <v>3791.1899999999996</v>
      </c>
      <c r="F204" s="53">
        <v>2198.89</v>
      </c>
      <c r="G204" s="53">
        <v>1592.3</v>
      </c>
      <c r="H204" s="39">
        <v>0</v>
      </c>
      <c r="I204" s="230"/>
      <c r="J204" s="230"/>
      <c r="K204" s="158" t="e">
        <f t="shared" si="46"/>
        <v>#DIV/0!</v>
      </c>
      <c r="L204" s="166">
        <v>3791.1899999999996</v>
      </c>
      <c r="M204" s="166">
        <v>3791.1899999999996</v>
      </c>
      <c r="N204" s="158">
        <f t="shared" si="39"/>
        <v>100</v>
      </c>
      <c r="O204" s="166">
        <v>3773.3786100000002</v>
      </c>
      <c r="P204" s="166">
        <v>0</v>
      </c>
      <c r="Q204" s="166">
        <v>3789.7026099999998</v>
      </c>
      <c r="R204" s="158">
        <f t="shared" si="34"/>
        <v>100.43260965005575</v>
      </c>
      <c r="S204" s="166" t="s">
        <v>12</v>
      </c>
      <c r="T204" s="166" t="s">
        <v>12</v>
      </c>
      <c r="U204" s="158" t="s">
        <v>12</v>
      </c>
      <c r="V204" s="134">
        <f t="shared" ref="V204:V265" si="49">L204-M204</f>
        <v>0</v>
      </c>
      <c r="W204" s="134"/>
      <c r="X204" s="50"/>
    </row>
    <row r="205" spans="1:24" s="51" customFormat="1" ht="40.5" outlineLevel="1">
      <c r="A205" s="47">
        <v>3</v>
      </c>
      <c r="B205" s="160" t="s">
        <v>452</v>
      </c>
      <c r="C205" s="160" t="s">
        <v>471</v>
      </c>
      <c r="D205" s="60" t="s">
        <v>124</v>
      </c>
      <c r="E205" s="166">
        <f t="shared" si="48"/>
        <v>2414.2600000000002</v>
      </c>
      <c r="F205" s="53">
        <v>1400.27</v>
      </c>
      <c r="G205" s="53">
        <v>1013.99</v>
      </c>
      <c r="H205" s="39">
        <v>0</v>
      </c>
      <c r="I205" s="230"/>
      <c r="J205" s="230"/>
      <c r="K205" s="158" t="e">
        <f t="shared" si="46"/>
        <v>#DIV/0!</v>
      </c>
      <c r="L205" s="166">
        <v>2414.2600000000002</v>
      </c>
      <c r="M205" s="166">
        <v>2414.2600000000002</v>
      </c>
      <c r="N205" s="158">
        <f t="shared" si="39"/>
        <v>100</v>
      </c>
      <c r="O205" s="166">
        <v>797.89429000000007</v>
      </c>
      <c r="P205" s="166">
        <v>0</v>
      </c>
      <c r="Q205" s="166">
        <v>2328.9752000000003</v>
      </c>
      <c r="R205" s="158">
        <f t="shared" si="34"/>
        <v>291.89019512848</v>
      </c>
      <c r="S205" s="166" t="s">
        <v>12</v>
      </c>
      <c r="T205" s="166" t="s">
        <v>12</v>
      </c>
      <c r="U205" s="158" t="s">
        <v>12</v>
      </c>
      <c r="V205" s="134">
        <f t="shared" si="49"/>
        <v>0</v>
      </c>
      <c r="W205" s="134"/>
      <c r="X205" s="50"/>
    </row>
    <row r="206" spans="1:24" s="51" customFormat="1" ht="40.5" outlineLevel="1">
      <c r="A206" s="47">
        <v>4</v>
      </c>
      <c r="B206" s="160" t="s">
        <v>453</v>
      </c>
      <c r="C206" s="160" t="s">
        <v>32</v>
      </c>
      <c r="D206" s="60" t="s">
        <v>124</v>
      </c>
      <c r="E206" s="166">
        <f t="shared" si="48"/>
        <v>1623.59</v>
      </c>
      <c r="F206" s="53">
        <v>941.68</v>
      </c>
      <c r="G206" s="53">
        <v>681.91</v>
      </c>
      <c r="H206" s="39">
        <v>0</v>
      </c>
      <c r="I206" s="230"/>
      <c r="J206" s="230"/>
      <c r="K206" s="158" t="e">
        <f t="shared" si="46"/>
        <v>#DIV/0!</v>
      </c>
      <c r="L206" s="166">
        <v>1623.59</v>
      </c>
      <c r="M206" s="166">
        <v>1623.59</v>
      </c>
      <c r="N206" s="158">
        <f t="shared" si="39"/>
        <v>99.999999999999986</v>
      </c>
      <c r="O206" s="166">
        <v>1298.3034</v>
      </c>
      <c r="P206" s="166">
        <v>0</v>
      </c>
      <c r="Q206" s="166">
        <v>1371.05303</v>
      </c>
      <c r="R206" s="158">
        <f>Q206/O206%</f>
        <v>105.60343830263405</v>
      </c>
      <c r="S206" s="166" t="s">
        <v>12</v>
      </c>
      <c r="T206" s="166" t="s">
        <v>12</v>
      </c>
      <c r="U206" s="158" t="s">
        <v>12</v>
      </c>
      <c r="V206" s="134">
        <f t="shared" si="49"/>
        <v>0</v>
      </c>
      <c r="W206" s="134"/>
      <c r="X206" s="50"/>
    </row>
    <row r="207" spans="1:24" s="51" customFormat="1" ht="40.5" outlineLevel="1">
      <c r="A207" s="47">
        <v>5</v>
      </c>
      <c r="B207" s="160" t="s">
        <v>454</v>
      </c>
      <c r="C207" s="160" t="s">
        <v>472</v>
      </c>
      <c r="D207" s="60" t="s">
        <v>124</v>
      </c>
      <c r="E207" s="166">
        <f t="shared" si="48"/>
        <v>3932.0699999999997</v>
      </c>
      <c r="F207" s="53">
        <v>2280.6</v>
      </c>
      <c r="G207" s="53">
        <v>1651.47</v>
      </c>
      <c r="H207" s="39">
        <v>0</v>
      </c>
      <c r="I207" s="230"/>
      <c r="J207" s="230"/>
      <c r="K207" s="158" t="e">
        <f t="shared" si="46"/>
        <v>#DIV/0!</v>
      </c>
      <c r="L207" s="166">
        <v>3932.0699999999997</v>
      </c>
      <c r="M207" s="166">
        <v>3932.0699999999997</v>
      </c>
      <c r="N207" s="158">
        <f t="shared" si="39"/>
        <v>100</v>
      </c>
      <c r="O207" s="166">
        <v>3929.55494</v>
      </c>
      <c r="P207" s="166">
        <v>0</v>
      </c>
      <c r="Q207" s="166">
        <v>3929.55494</v>
      </c>
      <c r="R207" s="158">
        <f t="shared" si="34"/>
        <v>100</v>
      </c>
      <c r="S207" s="166" t="s">
        <v>12</v>
      </c>
      <c r="T207" s="166" t="s">
        <v>12</v>
      </c>
      <c r="U207" s="158" t="s">
        <v>12</v>
      </c>
      <c r="V207" s="134">
        <f t="shared" si="49"/>
        <v>0</v>
      </c>
      <c r="W207" s="134"/>
      <c r="X207" s="50"/>
    </row>
    <row r="208" spans="1:24" s="51" customFormat="1" ht="40.5" outlineLevel="1">
      <c r="A208" s="47">
        <v>6</v>
      </c>
      <c r="B208" s="160" t="s">
        <v>455</v>
      </c>
      <c r="C208" s="160" t="s">
        <v>473</v>
      </c>
      <c r="D208" s="60" t="s">
        <v>124</v>
      </c>
      <c r="E208" s="166">
        <f t="shared" si="48"/>
        <v>4303.8099999999995</v>
      </c>
      <c r="F208" s="53">
        <v>2496.21</v>
      </c>
      <c r="G208" s="53">
        <v>1807.6</v>
      </c>
      <c r="H208" s="39">
        <v>0</v>
      </c>
      <c r="I208" s="230"/>
      <c r="J208" s="230"/>
      <c r="K208" s="158" t="e">
        <f t="shared" si="46"/>
        <v>#DIV/0!</v>
      </c>
      <c r="L208" s="166">
        <v>4303.8099999999995</v>
      </c>
      <c r="M208" s="166">
        <v>4303.8099999999995</v>
      </c>
      <c r="N208" s="158">
        <f t="shared" si="39"/>
        <v>100</v>
      </c>
      <c r="O208" s="166">
        <v>3591.0624500000004</v>
      </c>
      <c r="P208" s="166">
        <v>0</v>
      </c>
      <c r="Q208" s="166">
        <v>3591.0624500000004</v>
      </c>
      <c r="R208" s="158">
        <f t="shared" si="34"/>
        <v>100</v>
      </c>
      <c r="S208" s="166" t="s">
        <v>12</v>
      </c>
      <c r="T208" s="166" t="s">
        <v>12</v>
      </c>
      <c r="U208" s="158" t="s">
        <v>12</v>
      </c>
      <c r="V208" s="134">
        <f t="shared" si="49"/>
        <v>0</v>
      </c>
      <c r="W208" s="134"/>
      <c r="X208" s="50"/>
    </row>
    <row r="209" spans="1:24" s="51" customFormat="1" ht="40.5" outlineLevel="1">
      <c r="A209" s="47">
        <v>7</v>
      </c>
      <c r="B209" s="160" t="s">
        <v>456</v>
      </c>
      <c r="C209" s="160" t="s">
        <v>447</v>
      </c>
      <c r="D209" s="60" t="s">
        <v>124</v>
      </c>
      <c r="E209" s="166">
        <f t="shared" si="48"/>
        <v>2586.92</v>
      </c>
      <c r="F209" s="53">
        <v>1500.41</v>
      </c>
      <c r="G209" s="53">
        <v>1086.51</v>
      </c>
      <c r="H209" s="39">
        <v>0</v>
      </c>
      <c r="I209" s="230"/>
      <c r="J209" s="230"/>
      <c r="K209" s="158" t="e">
        <f t="shared" si="46"/>
        <v>#DIV/0!</v>
      </c>
      <c r="L209" s="166">
        <v>2586.92</v>
      </c>
      <c r="M209" s="166">
        <v>2586.92</v>
      </c>
      <c r="N209" s="158">
        <f t="shared" si="39"/>
        <v>100</v>
      </c>
      <c r="O209" s="166">
        <v>2273.5512100000001</v>
      </c>
      <c r="P209" s="166">
        <v>0</v>
      </c>
      <c r="Q209" s="166">
        <v>2321.5512100000001</v>
      </c>
      <c r="R209" s="158">
        <f t="shared" si="34"/>
        <v>102.11123460905021</v>
      </c>
      <c r="S209" s="166" t="s">
        <v>12</v>
      </c>
      <c r="T209" s="166" t="s">
        <v>12</v>
      </c>
      <c r="U209" s="158" t="s">
        <v>12</v>
      </c>
      <c r="V209" s="134">
        <f t="shared" si="49"/>
        <v>0</v>
      </c>
      <c r="W209" s="134"/>
      <c r="X209" s="50"/>
    </row>
    <row r="210" spans="1:24" s="51" customFormat="1" ht="60.75" outlineLevel="1">
      <c r="A210" s="47">
        <v>8</v>
      </c>
      <c r="B210" s="160" t="s">
        <v>477</v>
      </c>
      <c r="C210" s="160" t="s">
        <v>478</v>
      </c>
      <c r="D210" s="60" t="s">
        <v>124</v>
      </c>
      <c r="E210" s="166">
        <f t="shared" si="48"/>
        <v>1717.24</v>
      </c>
      <c r="F210" s="53">
        <v>996</v>
      </c>
      <c r="G210" s="53">
        <v>721.24</v>
      </c>
      <c r="H210" s="39">
        <v>0</v>
      </c>
      <c r="I210" s="230"/>
      <c r="J210" s="230"/>
      <c r="K210" s="158" t="e">
        <f t="shared" si="46"/>
        <v>#DIV/0!</v>
      </c>
      <c r="L210" s="166">
        <v>1717.24</v>
      </c>
      <c r="M210" s="166">
        <v>1717.24</v>
      </c>
      <c r="N210" s="158">
        <f t="shared" si="39"/>
        <v>100</v>
      </c>
      <c r="O210" s="166">
        <v>1682.2585100000003</v>
      </c>
      <c r="P210" s="166">
        <v>0</v>
      </c>
      <c r="Q210" s="166">
        <v>1682.2585100000001</v>
      </c>
      <c r="R210" s="158">
        <f t="shared" si="34"/>
        <v>99.999999999999972</v>
      </c>
      <c r="S210" s="166" t="s">
        <v>12</v>
      </c>
      <c r="T210" s="166" t="s">
        <v>12</v>
      </c>
      <c r="U210" s="158" t="s">
        <v>12</v>
      </c>
      <c r="V210" s="134">
        <f t="shared" si="49"/>
        <v>0</v>
      </c>
      <c r="W210" s="134"/>
      <c r="X210" s="50"/>
    </row>
    <row r="211" spans="1:24" s="51" customFormat="1" ht="88.5" customHeight="1" outlineLevel="1">
      <c r="A211" s="47">
        <v>9</v>
      </c>
      <c r="B211" s="160" t="s">
        <v>479</v>
      </c>
      <c r="C211" s="160" t="s">
        <v>480</v>
      </c>
      <c r="D211" s="60" t="s">
        <v>124</v>
      </c>
      <c r="E211" s="166">
        <f t="shared" si="48"/>
        <v>2427.1</v>
      </c>
      <c r="F211" s="53">
        <v>1407.72</v>
      </c>
      <c r="G211" s="53">
        <v>1019.38</v>
      </c>
      <c r="H211" s="39">
        <v>0</v>
      </c>
      <c r="I211" s="230"/>
      <c r="J211" s="230"/>
      <c r="K211" s="158" t="e">
        <f t="shared" si="46"/>
        <v>#DIV/0!</v>
      </c>
      <c r="L211" s="166">
        <v>2427.1</v>
      </c>
      <c r="M211" s="166">
        <v>2427.1</v>
      </c>
      <c r="N211" s="158">
        <f t="shared" si="39"/>
        <v>100</v>
      </c>
      <c r="O211" s="166">
        <v>2385.4352399999998</v>
      </c>
      <c r="P211" s="166">
        <v>0</v>
      </c>
      <c r="Q211" s="166">
        <v>2385.4352400000002</v>
      </c>
      <c r="R211" s="158">
        <f t="shared" si="34"/>
        <v>100.00000000000003</v>
      </c>
      <c r="S211" s="166" t="s">
        <v>12</v>
      </c>
      <c r="T211" s="166" t="s">
        <v>12</v>
      </c>
      <c r="U211" s="158" t="s">
        <v>12</v>
      </c>
      <c r="V211" s="134">
        <f t="shared" si="49"/>
        <v>0</v>
      </c>
      <c r="W211" s="134"/>
      <c r="X211" s="50"/>
    </row>
    <row r="212" spans="1:24" s="51" customFormat="1" ht="94.5" customHeight="1" outlineLevel="1">
      <c r="A212" s="47">
        <v>10</v>
      </c>
      <c r="B212" s="160" t="s">
        <v>481</v>
      </c>
      <c r="C212" s="160" t="s">
        <v>482</v>
      </c>
      <c r="D212" s="60" t="s">
        <v>124</v>
      </c>
      <c r="E212" s="166">
        <f t="shared" si="48"/>
        <v>2350.14</v>
      </c>
      <c r="F212" s="53">
        <v>1363.08</v>
      </c>
      <c r="G212" s="53">
        <v>987.06</v>
      </c>
      <c r="H212" s="39">
        <v>0</v>
      </c>
      <c r="I212" s="230"/>
      <c r="J212" s="230"/>
      <c r="K212" s="158" t="e">
        <f t="shared" si="46"/>
        <v>#DIV/0!</v>
      </c>
      <c r="L212" s="166">
        <v>2350.14</v>
      </c>
      <c r="M212" s="166">
        <v>2350.14</v>
      </c>
      <c r="N212" s="158">
        <f t="shared" si="39"/>
        <v>100</v>
      </c>
      <c r="O212" s="166">
        <v>1941.3443400000001</v>
      </c>
      <c r="P212" s="166">
        <v>0</v>
      </c>
      <c r="Q212" s="166">
        <v>1951.80467</v>
      </c>
      <c r="R212" s="158">
        <f t="shared" si="34"/>
        <v>100.53881888877065</v>
      </c>
      <c r="S212" s="166" t="s">
        <v>12</v>
      </c>
      <c r="T212" s="166" t="s">
        <v>12</v>
      </c>
      <c r="U212" s="158" t="s">
        <v>12</v>
      </c>
      <c r="V212" s="134">
        <f t="shared" si="49"/>
        <v>0</v>
      </c>
      <c r="W212" s="134"/>
      <c r="X212" s="50"/>
    </row>
    <row r="213" spans="1:24" s="51" customFormat="1" ht="40.5" outlineLevel="1">
      <c r="A213" s="47">
        <v>11</v>
      </c>
      <c r="B213" s="160" t="s">
        <v>457</v>
      </c>
      <c r="C213" s="160" t="s">
        <v>474</v>
      </c>
      <c r="D213" s="60" t="s">
        <v>124</v>
      </c>
      <c r="E213" s="166">
        <f t="shared" si="48"/>
        <v>1593.66</v>
      </c>
      <c r="F213" s="53">
        <v>924.32</v>
      </c>
      <c r="G213" s="53">
        <v>669.34</v>
      </c>
      <c r="H213" s="39">
        <v>0</v>
      </c>
      <c r="I213" s="230"/>
      <c r="J213" s="230"/>
      <c r="K213" s="158" t="e">
        <f t="shared" si="46"/>
        <v>#DIV/0!</v>
      </c>
      <c r="L213" s="166">
        <v>1593.66</v>
      </c>
      <c r="M213" s="166">
        <v>1593.66</v>
      </c>
      <c r="N213" s="158">
        <f t="shared" si="39"/>
        <v>100</v>
      </c>
      <c r="O213" s="166">
        <v>1085.5567800000001</v>
      </c>
      <c r="P213" s="166">
        <v>0</v>
      </c>
      <c r="Q213" s="166">
        <v>1115.19678</v>
      </c>
      <c r="R213" s="158">
        <f t="shared" si="34"/>
        <v>102.73039610143653</v>
      </c>
      <c r="S213" s="166" t="s">
        <v>12</v>
      </c>
      <c r="T213" s="166" t="s">
        <v>12</v>
      </c>
      <c r="U213" s="158" t="s">
        <v>12</v>
      </c>
      <c r="V213" s="134">
        <f t="shared" si="49"/>
        <v>0</v>
      </c>
      <c r="W213" s="134"/>
      <c r="X213" s="50"/>
    </row>
    <row r="214" spans="1:24" s="51" customFormat="1" ht="40.5" outlineLevel="1">
      <c r="A214" s="47">
        <v>12</v>
      </c>
      <c r="B214" s="160" t="s">
        <v>458</v>
      </c>
      <c r="C214" s="160" t="s">
        <v>475</v>
      </c>
      <c r="D214" s="60" t="s">
        <v>124</v>
      </c>
      <c r="E214" s="166">
        <f t="shared" si="48"/>
        <v>2695.5</v>
      </c>
      <c r="F214" s="53">
        <v>1563.39</v>
      </c>
      <c r="G214" s="53">
        <v>1132.1099999999999</v>
      </c>
      <c r="H214" s="39">
        <v>0</v>
      </c>
      <c r="I214" s="230"/>
      <c r="J214" s="230"/>
      <c r="K214" s="158" t="e">
        <f t="shared" si="46"/>
        <v>#DIV/0!</v>
      </c>
      <c r="L214" s="166">
        <v>2695.5</v>
      </c>
      <c r="M214" s="166">
        <v>2695.5</v>
      </c>
      <c r="N214" s="158">
        <f t="shared" si="39"/>
        <v>100</v>
      </c>
      <c r="O214" s="166">
        <v>2152.1200099999996</v>
      </c>
      <c r="P214" s="166">
        <v>0</v>
      </c>
      <c r="Q214" s="166">
        <v>2336.6200100000001</v>
      </c>
      <c r="R214" s="158">
        <f t="shared" si="34"/>
        <v>108.57294198942002</v>
      </c>
      <c r="S214" s="166" t="s">
        <v>12</v>
      </c>
      <c r="T214" s="166" t="s">
        <v>12</v>
      </c>
      <c r="U214" s="158" t="s">
        <v>12</v>
      </c>
      <c r="V214" s="134">
        <f t="shared" si="49"/>
        <v>0</v>
      </c>
      <c r="W214" s="134"/>
      <c r="X214" s="50"/>
    </row>
    <row r="215" spans="1:24" s="51" customFormat="1" ht="40.5" outlineLevel="1">
      <c r="A215" s="47">
        <v>13</v>
      </c>
      <c r="B215" s="160" t="s">
        <v>459</v>
      </c>
      <c r="C215" s="160" t="s">
        <v>476</v>
      </c>
      <c r="D215" s="60" t="s">
        <v>124</v>
      </c>
      <c r="E215" s="166">
        <f t="shared" si="48"/>
        <v>3822.86</v>
      </c>
      <c r="F215" s="53">
        <v>2217.2600000000002</v>
      </c>
      <c r="G215" s="53">
        <v>1605.6</v>
      </c>
      <c r="H215" s="39">
        <v>0</v>
      </c>
      <c r="I215" s="230"/>
      <c r="J215" s="230"/>
      <c r="K215" s="158" t="e">
        <f t="shared" si="46"/>
        <v>#DIV/0!</v>
      </c>
      <c r="L215" s="166">
        <v>3822.86</v>
      </c>
      <c r="M215" s="166">
        <v>3822.86</v>
      </c>
      <c r="N215" s="158">
        <f t="shared" si="39"/>
        <v>100</v>
      </c>
      <c r="O215" s="166">
        <v>3822.0974899999997</v>
      </c>
      <c r="P215" s="166">
        <v>0</v>
      </c>
      <c r="Q215" s="166">
        <v>3822.0974900000001</v>
      </c>
      <c r="R215" s="158">
        <f t="shared" si="34"/>
        <v>100.00000000000001</v>
      </c>
      <c r="S215" s="166" t="s">
        <v>12</v>
      </c>
      <c r="T215" s="166" t="s">
        <v>12</v>
      </c>
      <c r="U215" s="158" t="s">
        <v>12</v>
      </c>
      <c r="V215" s="134">
        <f t="shared" si="49"/>
        <v>0</v>
      </c>
      <c r="W215" s="134"/>
      <c r="X215" s="50"/>
    </row>
    <row r="216" spans="1:24" s="51" customFormat="1" ht="40.5" outlineLevel="1">
      <c r="A216" s="47">
        <v>14</v>
      </c>
      <c r="B216" s="160" t="s">
        <v>460</v>
      </c>
      <c r="C216" s="160" t="s">
        <v>484</v>
      </c>
      <c r="D216" s="60" t="s">
        <v>124</v>
      </c>
      <c r="E216" s="166">
        <f t="shared" si="48"/>
        <v>2641.1499999999996</v>
      </c>
      <c r="F216" s="53">
        <v>1531.87</v>
      </c>
      <c r="G216" s="53">
        <v>1109.28</v>
      </c>
      <c r="H216" s="39">
        <v>0</v>
      </c>
      <c r="I216" s="230"/>
      <c r="J216" s="230"/>
      <c r="K216" s="158" t="e">
        <f t="shared" si="46"/>
        <v>#DIV/0!</v>
      </c>
      <c r="L216" s="166">
        <v>2641.1499999999996</v>
      </c>
      <c r="M216" s="166">
        <v>2641.1499999999996</v>
      </c>
      <c r="N216" s="158">
        <f t="shared" si="39"/>
        <v>100</v>
      </c>
      <c r="O216" s="166">
        <v>2641.1524399999998</v>
      </c>
      <c r="P216" s="166">
        <v>0</v>
      </c>
      <c r="Q216" s="166">
        <v>2641.1524399999998</v>
      </c>
      <c r="R216" s="158">
        <f t="shared" si="34"/>
        <v>100</v>
      </c>
      <c r="S216" s="166" t="s">
        <v>12</v>
      </c>
      <c r="T216" s="166" t="s">
        <v>12</v>
      </c>
      <c r="U216" s="158" t="s">
        <v>12</v>
      </c>
      <c r="V216" s="134">
        <f t="shared" si="49"/>
        <v>0</v>
      </c>
      <c r="W216" s="134"/>
      <c r="X216" s="50"/>
    </row>
    <row r="217" spans="1:24" s="51" customFormat="1" ht="40.5" outlineLevel="1">
      <c r="A217" s="47">
        <v>15</v>
      </c>
      <c r="B217" s="160" t="s">
        <v>461</v>
      </c>
      <c r="C217" s="160" t="s">
        <v>483</v>
      </c>
      <c r="D217" s="60" t="s">
        <v>124</v>
      </c>
      <c r="E217" s="166">
        <f t="shared" si="48"/>
        <v>768.54</v>
      </c>
      <c r="F217" s="53">
        <v>445.75</v>
      </c>
      <c r="G217" s="53">
        <v>322.79000000000002</v>
      </c>
      <c r="H217" s="39">
        <v>0</v>
      </c>
      <c r="I217" s="230"/>
      <c r="J217" s="230"/>
      <c r="K217" s="158" t="e">
        <f t="shared" si="46"/>
        <v>#DIV/0!</v>
      </c>
      <c r="L217" s="166">
        <v>768.54</v>
      </c>
      <c r="M217" s="166">
        <v>768.54</v>
      </c>
      <c r="N217" s="158">
        <f t="shared" si="39"/>
        <v>100</v>
      </c>
      <c r="O217" s="166">
        <v>768.53667000000007</v>
      </c>
      <c r="P217" s="166">
        <v>0</v>
      </c>
      <c r="Q217" s="166">
        <v>768.53667000000007</v>
      </c>
      <c r="R217" s="158">
        <f t="shared" si="34"/>
        <v>100</v>
      </c>
      <c r="S217" s="166" t="s">
        <v>12</v>
      </c>
      <c r="T217" s="166" t="s">
        <v>12</v>
      </c>
      <c r="U217" s="158" t="s">
        <v>12</v>
      </c>
      <c r="V217" s="134">
        <f t="shared" si="49"/>
        <v>0</v>
      </c>
      <c r="W217" s="134"/>
      <c r="X217" s="50"/>
    </row>
    <row r="218" spans="1:24" s="51" customFormat="1" ht="40.5" outlineLevel="1">
      <c r="A218" s="47">
        <v>16</v>
      </c>
      <c r="B218" s="160" t="s">
        <v>462</v>
      </c>
      <c r="C218" s="160" t="s">
        <v>485</v>
      </c>
      <c r="D218" s="60" t="s">
        <v>124</v>
      </c>
      <c r="E218" s="166">
        <f t="shared" si="48"/>
        <v>3296.62</v>
      </c>
      <c r="F218" s="53">
        <v>1912.04</v>
      </c>
      <c r="G218" s="53">
        <v>1384.58</v>
      </c>
      <c r="H218" s="39">
        <v>0</v>
      </c>
      <c r="I218" s="230"/>
      <c r="J218" s="230"/>
      <c r="K218" s="158" t="e">
        <f t="shared" si="46"/>
        <v>#DIV/0!</v>
      </c>
      <c r="L218" s="166">
        <v>3296.62</v>
      </c>
      <c r="M218" s="166">
        <v>3296.62</v>
      </c>
      <c r="N218" s="158">
        <f t="shared" si="39"/>
        <v>100</v>
      </c>
      <c r="O218" s="166">
        <v>2953.7660999999998</v>
      </c>
      <c r="P218" s="166">
        <v>0</v>
      </c>
      <c r="Q218" s="166">
        <v>3226.0240899999999</v>
      </c>
      <c r="R218" s="158">
        <f t="shared" si="34"/>
        <v>109.21731717348912</v>
      </c>
      <c r="S218" s="166" t="s">
        <v>12</v>
      </c>
      <c r="T218" s="166" t="s">
        <v>12</v>
      </c>
      <c r="U218" s="158" t="s">
        <v>12</v>
      </c>
      <c r="V218" s="134">
        <f t="shared" si="49"/>
        <v>0</v>
      </c>
      <c r="W218" s="134"/>
      <c r="X218" s="50"/>
    </row>
    <row r="219" spans="1:24" s="51" customFormat="1" ht="40.5" outlineLevel="1">
      <c r="A219" s="47">
        <v>17</v>
      </c>
      <c r="B219" s="160" t="s">
        <v>463</v>
      </c>
      <c r="C219" s="160" t="s">
        <v>486</v>
      </c>
      <c r="D219" s="60" t="s">
        <v>124</v>
      </c>
      <c r="E219" s="166">
        <f t="shared" si="48"/>
        <v>1413.84</v>
      </c>
      <c r="F219" s="53">
        <v>820.03</v>
      </c>
      <c r="G219" s="53">
        <v>593.80999999999995</v>
      </c>
      <c r="H219" s="39">
        <v>0</v>
      </c>
      <c r="I219" s="230"/>
      <c r="J219" s="230"/>
      <c r="K219" s="158" t="e">
        <f t="shared" si="46"/>
        <v>#DIV/0!</v>
      </c>
      <c r="L219" s="166">
        <v>1413.84</v>
      </c>
      <c r="M219" s="166">
        <v>1413.84</v>
      </c>
      <c r="N219" s="158">
        <f t="shared" si="39"/>
        <v>100</v>
      </c>
      <c r="O219" s="166">
        <v>1219.0211299999999</v>
      </c>
      <c r="P219" s="166">
        <v>0</v>
      </c>
      <c r="Q219" s="166">
        <v>1219.0211299999999</v>
      </c>
      <c r="R219" s="158">
        <f t="shared" si="34"/>
        <v>100</v>
      </c>
      <c r="S219" s="166" t="s">
        <v>12</v>
      </c>
      <c r="T219" s="166" t="s">
        <v>12</v>
      </c>
      <c r="U219" s="158" t="s">
        <v>12</v>
      </c>
      <c r="V219" s="134">
        <f t="shared" si="49"/>
        <v>0</v>
      </c>
      <c r="W219" s="134"/>
      <c r="X219" s="50"/>
    </row>
    <row r="220" spans="1:24" s="51" customFormat="1" ht="40.5" outlineLevel="1">
      <c r="A220" s="47">
        <v>18</v>
      </c>
      <c r="B220" s="160" t="s">
        <v>464</v>
      </c>
      <c r="C220" s="160" t="s">
        <v>487</v>
      </c>
      <c r="D220" s="60" t="s">
        <v>124</v>
      </c>
      <c r="E220" s="166">
        <f t="shared" si="48"/>
        <v>1799.2199999999998</v>
      </c>
      <c r="F220" s="53">
        <v>1043.55</v>
      </c>
      <c r="G220" s="53">
        <v>755.67</v>
      </c>
      <c r="H220" s="39">
        <v>0</v>
      </c>
      <c r="I220" s="230"/>
      <c r="J220" s="230"/>
      <c r="K220" s="158" t="e">
        <f t="shared" si="46"/>
        <v>#DIV/0!</v>
      </c>
      <c r="L220" s="166">
        <v>1799.2199999999998</v>
      </c>
      <c r="M220" s="166">
        <v>1799.2199999999998</v>
      </c>
      <c r="N220" s="158">
        <f t="shared" si="39"/>
        <v>100</v>
      </c>
      <c r="O220" s="166">
        <v>756.15557999999999</v>
      </c>
      <c r="P220" s="166">
        <v>0</v>
      </c>
      <c r="Q220" s="166">
        <v>756.15557999999999</v>
      </c>
      <c r="R220" s="158">
        <f t="shared" si="34"/>
        <v>100</v>
      </c>
      <c r="S220" s="166" t="s">
        <v>12</v>
      </c>
      <c r="T220" s="166" t="s">
        <v>12</v>
      </c>
      <c r="U220" s="158" t="s">
        <v>12</v>
      </c>
      <c r="V220" s="134">
        <f t="shared" si="49"/>
        <v>0</v>
      </c>
      <c r="W220" s="134"/>
      <c r="X220" s="50"/>
    </row>
    <row r="221" spans="1:24" s="51" customFormat="1" ht="40.5" outlineLevel="1">
      <c r="A221" s="47">
        <v>19</v>
      </c>
      <c r="B221" s="160" t="s">
        <v>465</v>
      </c>
      <c r="C221" s="160" t="s">
        <v>488</v>
      </c>
      <c r="D221" s="60" t="s">
        <v>124</v>
      </c>
      <c r="E221" s="166">
        <f t="shared" si="48"/>
        <v>740.86</v>
      </c>
      <c r="F221" s="53">
        <v>429.7</v>
      </c>
      <c r="G221" s="53">
        <v>311.16000000000003</v>
      </c>
      <c r="H221" s="39">
        <v>0</v>
      </c>
      <c r="I221" s="230"/>
      <c r="J221" s="230"/>
      <c r="K221" s="158" t="e">
        <f t="shared" si="46"/>
        <v>#DIV/0!</v>
      </c>
      <c r="L221" s="166">
        <v>740.86</v>
      </c>
      <c r="M221" s="166">
        <v>740.86</v>
      </c>
      <c r="N221" s="158">
        <f t="shared" si="39"/>
        <v>100</v>
      </c>
      <c r="O221" s="166">
        <v>528.1937999999999</v>
      </c>
      <c r="P221" s="166">
        <v>0</v>
      </c>
      <c r="Q221" s="166">
        <v>740.86762999999996</v>
      </c>
      <c r="R221" s="158">
        <f t="shared" si="34"/>
        <v>140.26435562098609</v>
      </c>
      <c r="S221" s="166" t="s">
        <v>12</v>
      </c>
      <c r="T221" s="166" t="s">
        <v>12</v>
      </c>
      <c r="U221" s="158" t="s">
        <v>12</v>
      </c>
      <c r="V221" s="134">
        <f t="shared" si="49"/>
        <v>0</v>
      </c>
      <c r="W221" s="134"/>
      <c r="X221" s="50"/>
    </row>
    <row r="222" spans="1:24" s="51" customFormat="1" ht="40.5" outlineLevel="1">
      <c r="A222" s="47">
        <v>20</v>
      </c>
      <c r="B222" s="160" t="s">
        <v>466</v>
      </c>
      <c r="C222" s="160" t="s">
        <v>491</v>
      </c>
      <c r="D222" s="60" t="s">
        <v>124</v>
      </c>
      <c r="E222" s="166">
        <f t="shared" si="48"/>
        <v>2757.1400000000003</v>
      </c>
      <c r="F222" s="53">
        <v>1599.14</v>
      </c>
      <c r="G222" s="53">
        <v>1158</v>
      </c>
      <c r="H222" s="39">
        <v>0</v>
      </c>
      <c r="I222" s="230"/>
      <c r="J222" s="230"/>
      <c r="K222" s="158" t="e">
        <f t="shared" si="46"/>
        <v>#DIV/0!</v>
      </c>
      <c r="L222" s="166">
        <v>2757.1400000000003</v>
      </c>
      <c r="M222" s="166">
        <v>2757.1400000000003</v>
      </c>
      <c r="N222" s="158">
        <f t="shared" si="39"/>
        <v>100</v>
      </c>
      <c r="O222" s="166">
        <v>2678.3958200000002</v>
      </c>
      <c r="P222" s="166">
        <v>0</v>
      </c>
      <c r="Q222" s="166">
        <v>2746.9390199999998</v>
      </c>
      <c r="R222" s="158">
        <f t="shared" ref="R222:R242" si="50">Q222/O222%</f>
        <v>102.55911391020614</v>
      </c>
      <c r="S222" s="166" t="s">
        <v>12</v>
      </c>
      <c r="T222" s="166" t="s">
        <v>12</v>
      </c>
      <c r="U222" s="158" t="s">
        <v>12</v>
      </c>
      <c r="V222" s="134">
        <f t="shared" si="49"/>
        <v>0</v>
      </c>
      <c r="W222" s="134"/>
      <c r="X222" s="50"/>
    </row>
    <row r="223" spans="1:24" s="51" customFormat="1" ht="40.5" outlineLevel="1">
      <c r="A223" s="47">
        <v>21</v>
      </c>
      <c r="B223" s="160" t="s">
        <v>492</v>
      </c>
      <c r="C223" s="160" t="s">
        <v>493</v>
      </c>
      <c r="D223" s="60" t="s">
        <v>124</v>
      </c>
      <c r="E223" s="166">
        <f t="shared" si="48"/>
        <v>1664.5500000000002</v>
      </c>
      <c r="F223" s="53">
        <v>965.44</v>
      </c>
      <c r="G223" s="53">
        <v>699.11</v>
      </c>
      <c r="H223" s="39">
        <v>0</v>
      </c>
      <c r="I223" s="230"/>
      <c r="J223" s="230"/>
      <c r="K223" s="158" t="e">
        <f t="shared" si="46"/>
        <v>#DIV/0!</v>
      </c>
      <c r="L223" s="166">
        <v>1664.5500000000002</v>
      </c>
      <c r="M223" s="166">
        <v>1664.5500000000002</v>
      </c>
      <c r="N223" s="158">
        <f t="shared" si="39"/>
        <v>100</v>
      </c>
      <c r="O223" s="166">
        <v>1630.3683399999998</v>
      </c>
      <c r="P223" s="166">
        <v>0</v>
      </c>
      <c r="Q223" s="166">
        <v>1630.36834</v>
      </c>
      <c r="R223" s="158">
        <f t="shared" si="50"/>
        <v>100.00000000000001</v>
      </c>
      <c r="S223" s="166" t="s">
        <v>12</v>
      </c>
      <c r="T223" s="166" t="s">
        <v>12</v>
      </c>
      <c r="U223" s="158" t="s">
        <v>12</v>
      </c>
      <c r="V223" s="134">
        <f t="shared" si="49"/>
        <v>0</v>
      </c>
      <c r="W223" s="134"/>
      <c r="X223" s="50"/>
    </row>
    <row r="224" spans="1:24" s="51" customFormat="1" ht="40.5" outlineLevel="1">
      <c r="A224" s="47">
        <v>22</v>
      </c>
      <c r="B224" s="160" t="s">
        <v>494</v>
      </c>
      <c r="C224" s="160" t="s">
        <v>495</v>
      </c>
      <c r="D224" s="60" t="s">
        <v>124</v>
      </c>
      <c r="E224" s="166">
        <f t="shared" si="48"/>
        <v>1845.36</v>
      </c>
      <c r="F224" s="53">
        <v>1070.31</v>
      </c>
      <c r="G224" s="53">
        <v>775.05</v>
      </c>
      <c r="H224" s="39">
        <v>0</v>
      </c>
      <c r="I224" s="230"/>
      <c r="J224" s="230"/>
      <c r="K224" s="158" t="e">
        <f t="shared" si="46"/>
        <v>#DIV/0!</v>
      </c>
      <c r="L224" s="166">
        <v>1845.36</v>
      </c>
      <c r="M224" s="166">
        <v>1845.36</v>
      </c>
      <c r="N224" s="158">
        <f t="shared" si="39"/>
        <v>100</v>
      </c>
      <c r="O224" s="166">
        <v>1845.36376</v>
      </c>
      <c r="P224" s="166">
        <v>0</v>
      </c>
      <c r="Q224" s="166">
        <v>1845.36376</v>
      </c>
      <c r="R224" s="158">
        <f t="shared" si="50"/>
        <v>100</v>
      </c>
      <c r="S224" s="166" t="s">
        <v>12</v>
      </c>
      <c r="T224" s="166" t="s">
        <v>12</v>
      </c>
      <c r="U224" s="158" t="s">
        <v>12</v>
      </c>
      <c r="V224" s="134">
        <f t="shared" si="49"/>
        <v>0</v>
      </c>
      <c r="W224" s="134"/>
      <c r="X224" s="50"/>
    </row>
    <row r="225" spans="1:24" s="51" customFormat="1" ht="40.5" outlineLevel="1">
      <c r="A225" s="47">
        <v>23</v>
      </c>
      <c r="B225" s="160" t="s">
        <v>496</v>
      </c>
      <c r="C225" s="160" t="s">
        <v>495</v>
      </c>
      <c r="D225" s="60" t="s">
        <v>124</v>
      </c>
      <c r="E225" s="166">
        <f t="shared" si="48"/>
        <v>1659.53</v>
      </c>
      <c r="F225" s="53">
        <v>962.53</v>
      </c>
      <c r="G225" s="53">
        <v>697</v>
      </c>
      <c r="H225" s="39">
        <v>0</v>
      </c>
      <c r="I225" s="230"/>
      <c r="J225" s="230"/>
      <c r="K225" s="158" t="e">
        <f t="shared" si="46"/>
        <v>#DIV/0!</v>
      </c>
      <c r="L225" s="166">
        <v>1659.53</v>
      </c>
      <c r="M225" s="166">
        <v>1659.53</v>
      </c>
      <c r="N225" s="158">
        <f t="shared" si="39"/>
        <v>100.00000000000001</v>
      </c>
      <c r="O225" s="166">
        <v>1659.5262299999999</v>
      </c>
      <c r="P225" s="166">
        <v>0</v>
      </c>
      <c r="Q225" s="166">
        <v>1659.5262299999999</v>
      </c>
      <c r="R225" s="158">
        <f t="shared" si="50"/>
        <v>100.00000000000001</v>
      </c>
      <c r="S225" s="166" t="s">
        <v>12</v>
      </c>
      <c r="T225" s="166" t="s">
        <v>12</v>
      </c>
      <c r="U225" s="158" t="s">
        <v>12</v>
      </c>
      <c r="V225" s="134">
        <f t="shared" si="49"/>
        <v>0</v>
      </c>
      <c r="W225" s="134"/>
      <c r="X225" s="50"/>
    </row>
    <row r="226" spans="1:24" s="51" customFormat="1" ht="40.5" outlineLevel="1">
      <c r="A226" s="47">
        <v>24</v>
      </c>
      <c r="B226" s="160" t="s">
        <v>497</v>
      </c>
      <c r="C226" s="160" t="s">
        <v>495</v>
      </c>
      <c r="D226" s="60" t="s">
        <v>124</v>
      </c>
      <c r="E226" s="166">
        <f t="shared" si="48"/>
        <v>2076.02</v>
      </c>
      <c r="F226" s="53">
        <v>1204.0899999999999</v>
      </c>
      <c r="G226" s="53">
        <v>871.93</v>
      </c>
      <c r="H226" s="39">
        <v>0</v>
      </c>
      <c r="I226" s="230"/>
      <c r="J226" s="230"/>
      <c r="K226" s="158" t="e">
        <f t="shared" si="46"/>
        <v>#DIV/0!</v>
      </c>
      <c r="L226" s="166">
        <v>2076.02</v>
      </c>
      <c r="M226" s="166">
        <v>2076.02</v>
      </c>
      <c r="N226" s="158">
        <f t="shared" si="39"/>
        <v>100</v>
      </c>
      <c r="O226" s="166">
        <v>1978.62456</v>
      </c>
      <c r="P226" s="166">
        <v>0</v>
      </c>
      <c r="Q226" s="166">
        <v>1978.62456</v>
      </c>
      <c r="R226" s="158">
        <f t="shared" si="50"/>
        <v>100</v>
      </c>
      <c r="S226" s="166" t="s">
        <v>12</v>
      </c>
      <c r="T226" s="166" t="s">
        <v>12</v>
      </c>
      <c r="U226" s="158" t="s">
        <v>12</v>
      </c>
      <c r="V226" s="134">
        <f t="shared" si="49"/>
        <v>0</v>
      </c>
      <c r="W226" s="134"/>
      <c r="X226" s="50"/>
    </row>
    <row r="227" spans="1:24" s="51" customFormat="1" ht="40.5" outlineLevel="1">
      <c r="A227" s="47">
        <v>25</v>
      </c>
      <c r="B227" s="160" t="s">
        <v>498</v>
      </c>
      <c r="C227" s="160" t="s">
        <v>495</v>
      </c>
      <c r="D227" s="60" t="s">
        <v>124</v>
      </c>
      <c r="E227" s="166">
        <f t="shared" si="48"/>
        <v>2127.88</v>
      </c>
      <c r="F227" s="53">
        <v>1234.17</v>
      </c>
      <c r="G227" s="53">
        <v>893.71</v>
      </c>
      <c r="H227" s="39">
        <v>0</v>
      </c>
      <c r="I227" s="230"/>
      <c r="J227" s="230"/>
      <c r="K227" s="158" t="e">
        <f t="shared" si="46"/>
        <v>#DIV/0!</v>
      </c>
      <c r="L227" s="166">
        <v>2127.88</v>
      </c>
      <c r="M227" s="166">
        <v>2127.88</v>
      </c>
      <c r="N227" s="158">
        <f t="shared" si="39"/>
        <v>100</v>
      </c>
      <c r="O227" s="166">
        <v>951.44914000000006</v>
      </c>
      <c r="P227" s="166">
        <v>0</v>
      </c>
      <c r="Q227" s="166">
        <v>2041.58566</v>
      </c>
      <c r="R227" s="158">
        <f t="shared" si="50"/>
        <v>214.57643652922948</v>
      </c>
      <c r="S227" s="166" t="s">
        <v>12</v>
      </c>
      <c r="T227" s="166" t="s">
        <v>12</v>
      </c>
      <c r="U227" s="158" t="s">
        <v>12</v>
      </c>
      <c r="V227" s="134">
        <f t="shared" si="49"/>
        <v>0</v>
      </c>
      <c r="W227" s="134"/>
      <c r="X227" s="50"/>
    </row>
    <row r="228" spans="1:24" s="51" customFormat="1" ht="40.5" outlineLevel="1">
      <c r="A228" s="47">
        <v>26</v>
      </c>
      <c r="B228" s="160" t="s">
        <v>499</v>
      </c>
      <c r="C228" s="160" t="s">
        <v>495</v>
      </c>
      <c r="D228" s="60" t="s">
        <v>124</v>
      </c>
      <c r="E228" s="166">
        <f t="shared" si="48"/>
        <v>2088.16</v>
      </c>
      <c r="F228" s="53">
        <v>1211.1300000000001</v>
      </c>
      <c r="G228" s="53">
        <v>877.03</v>
      </c>
      <c r="H228" s="39">
        <v>0</v>
      </c>
      <c r="I228" s="230"/>
      <c r="J228" s="230"/>
      <c r="K228" s="158" t="e">
        <f t="shared" si="46"/>
        <v>#DIV/0!</v>
      </c>
      <c r="L228" s="166">
        <v>2088.16</v>
      </c>
      <c r="M228" s="166">
        <v>2088.16</v>
      </c>
      <c r="N228" s="158">
        <f t="shared" si="39"/>
        <v>100</v>
      </c>
      <c r="O228" s="166">
        <v>2088.1566899999998</v>
      </c>
      <c r="P228" s="166">
        <v>0</v>
      </c>
      <c r="Q228" s="166">
        <v>2088.1566899999998</v>
      </c>
      <c r="R228" s="158">
        <f t="shared" si="50"/>
        <v>100</v>
      </c>
      <c r="S228" s="166" t="s">
        <v>12</v>
      </c>
      <c r="T228" s="166" t="s">
        <v>12</v>
      </c>
      <c r="U228" s="158" t="s">
        <v>12</v>
      </c>
      <c r="V228" s="134">
        <f t="shared" si="49"/>
        <v>0</v>
      </c>
      <c r="W228" s="134"/>
      <c r="X228" s="50"/>
    </row>
    <row r="229" spans="1:24" s="51" customFormat="1" ht="60.75" outlineLevel="1">
      <c r="A229" s="47">
        <v>27</v>
      </c>
      <c r="B229" s="160" t="s">
        <v>500</v>
      </c>
      <c r="C229" s="160" t="s">
        <v>501</v>
      </c>
      <c r="D229" s="60" t="s">
        <v>124</v>
      </c>
      <c r="E229" s="166">
        <f t="shared" si="48"/>
        <v>1075.3499999999999</v>
      </c>
      <c r="F229" s="53">
        <v>623.70000000000005</v>
      </c>
      <c r="G229" s="53">
        <v>451.65</v>
      </c>
      <c r="H229" s="39">
        <v>0</v>
      </c>
      <c r="I229" s="230"/>
      <c r="J229" s="230"/>
      <c r="K229" s="158" t="e">
        <f t="shared" si="46"/>
        <v>#DIV/0!</v>
      </c>
      <c r="L229" s="166">
        <v>1075.3499999999999</v>
      </c>
      <c r="M229" s="166">
        <v>1075.3499999999999</v>
      </c>
      <c r="N229" s="158">
        <f t="shared" si="39"/>
        <v>100</v>
      </c>
      <c r="O229" s="166">
        <v>1057.9500500000001</v>
      </c>
      <c r="P229" s="166">
        <v>0</v>
      </c>
      <c r="Q229" s="166">
        <v>1057.9500500000001</v>
      </c>
      <c r="R229" s="158">
        <f t="shared" si="50"/>
        <v>100</v>
      </c>
      <c r="S229" s="166" t="s">
        <v>12</v>
      </c>
      <c r="T229" s="166" t="s">
        <v>12</v>
      </c>
      <c r="U229" s="158" t="s">
        <v>12</v>
      </c>
      <c r="V229" s="134">
        <f t="shared" si="49"/>
        <v>0</v>
      </c>
      <c r="W229" s="134"/>
      <c r="X229" s="50"/>
    </row>
    <row r="230" spans="1:24" s="51" customFormat="1" ht="60.75" outlineLevel="1">
      <c r="A230" s="47">
        <v>28</v>
      </c>
      <c r="B230" s="160" t="s">
        <v>502</v>
      </c>
      <c r="C230" s="160" t="s">
        <v>503</v>
      </c>
      <c r="D230" s="60" t="s">
        <v>124</v>
      </c>
      <c r="E230" s="166">
        <f t="shared" si="48"/>
        <v>1449.1399999999999</v>
      </c>
      <c r="F230" s="53">
        <v>840.5</v>
      </c>
      <c r="G230" s="53">
        <v>608.64</v>
      </c>
      <c r="H230" s="39">
        <v>0</v>
      </c>
      <c r="I230" s="230"/>
      <c r="J230" s="230"/>
      <c r="K230" s="158" t="e">
        <f t="shared" si="46"/>
        <v>#DIV/0!</v>
      </c>
      <c r="L230" s="166">
        <v>1449.1399999999999</v>
      </c>
      <c r="M230" s="166">
        <v>1449.1399999999999</v>
      </c>
      <c r="N230" s="158">
        <f t="shared" si="39"/>
        <v>100</v>
      </c>
      <c r="O230" s="166">
        <v>1235.6553800000002</v>
      </c>
      <c r="P230" s="166">
        <v>0</v>
      </c>
      <c r="Q230" s="166">
        <v>1235.6553800000002</v>
      </c>
      <c r="R230" s="158">
        <f t="shared" si="50"/>
        <v>100</v>
      </c>
      <c r="S230" s="166" t="s">
        <v>12</v>
      </c>
      <c r="T230" s="166" t="s">
        <v>12</v>
      </c>
      <c r="U230" s="158" t="s">
        <v>12</v>
      </c>
      <c r="V230" s="134">
        <f t="shared" si="49"/>
        <v>0</v>
      </c>
      <c r="W230" s="134"/>
      <c r="X230" s="50"/>
    </row>
    <row r="231" spans="1:24" s="51" customFormat="1" ht="40.5" outlineLevel="1">
      <c r="A231" s="47">
        <v>29</v>
      </c>
      <c r="B231" s="160" t="s">
        <v>467</v>
      </c>
      <c r="C231" s="160" t="s">
        <v>489</v>
      </c>
      <c r="D231" s="60" t="s">
        <v>124</v>
      </c>
      <c r="E231" s="166">
        <f t="shared" si="48"/>
        <v>1595.25</v>
      </c>
      <c r="F231" s="53">
        <v>925.25</v>
      </c>
      <c r="G231" s="53">
        <v>670</v>
      </c>
      <c r="H231" s="39">
        <v>0</v>
      </c>
      <c r="I231" s="230"/>
      <c r="J231" s="230"/>
      <c r="K231" s="158" t="e">
        <f t="shared" si="46"/>
        <v>#DIV/0!</v>
      </c>
      <c r="L231" s="166">
        <v>1595.25</v>
      </c>
      <c r="M231" s="166">
        <v>1595.25</v>
      </c>
      <c r="N231" s="158">
        <f t="shared" si="39"/>
        <v>100</v>
      </c>
      <c r="O231" s="166">
        <v>1595.2511</v>
      </c>
      <c r="P231" s="166">
        <v>0</v>
      </c>
      <c r="Q231" s="166">
        <v>1595.2511000000002</v>
      </c>
      <c r="R231" s="158">
        <f t="shared" si="50"/>
        <v>100.00000000000001</v>
      </c>
      <c r="S231" s="166" t="s">
        <v>12</v>
      </c>
      <c r="T231" s="166" t="s">
        <v>12</v>
      </c>
      <c r="U231" s="158" t="s">
        <v>12</v>
      </c>
      <c r="V231" s="134">
        <f t="shared" si="49"/>
        <v>0</v>
      </c>
      <c r="W231" s="134"/>
      <c r="X231" s="50"/>
    </row>
    <row r="232" spans="1:24" s="51" customFormat="1" ht="40.5" outlineLevel="1">
      <c r="A232" s="47">
        <v>30</v>
      </c>
      <c r="B232" s="160" t="s">
        <v>468</v>
      </c>
      <c r="C232" s="160" t="s">
        <v>490</v>
      </c>
      <c r="D232" s="60" t="s">
        <v>124</v>
      </c>
      <c r="E232" s="166">
        <f t="shared" si="48"/>
        <v>2323.59</v>
      </c>
      <c r="F232" s="53">
        <v>1347.68</v>
      </c>
      <c r="G232" s="53">
        <v>975.91</v>
      </c>
      <c r="H232" s="39">
        <v>0</v>
      </c>
      <c r="I232" s="230"/>
      <c r="J232" s="230"/>
      <c r="K232" s="158" t="e">
        <f t="shared" si="46"/>
        <v>#DIV/0!</v>
      </c>
      <c r="L232" s="166">
        <v>2323.59</v>
      </c>
      <c r="M232" s="166">
        <v>2323.59</v>
      </c>
      <c r="N232" s="158">
        <f t="shared" si="39"/>
        <v>100</v>
      </c>
      <c r="O232" s="166">
        <v>1494.9336400000002</v>
      </c>
      <c r="P232" s="166">
        <v>0</v>
      </c>
      <c r="Q232" s="166">
        <v>2323.5855699999997</v>
      </c>
      <c r="R232" s="158">
        <f t="shared" si="50"/>
        <v>155.43068319741602</v>
      </c>
      <c r="S232" s="166" t="s">
        <v>12</v>
      </c>
      <c r="T232" s="166" t="s">
        <v>12</v>
      </c>
      <c r="U232" s="158" t="s">
        <v>12</v>
      </c>
      <c r="V232" s="134">
        <f t="shared" si="49"/>
        <v>0</v>
      </c>
      <c r="W232" s="134"/>
      <c r="X232" s="50"/>
    </row>
    <row r="233" spans="1:24" s="51" customFormat="1" ht="40.5" outlineLevel="1">
      <c r="A233" s="47">
        <v>31</v>
      </c>
      <c r="B233" s="160" t="s">
        <v>504</v>
      </c>
      <c r="C233" s="160" t="s">
        <v>505</v>
      </c>
      <c r="D233" s="60" t="s">
        <v>124</v>
      </c>
      <c r="E233" s="166">
        <f t="shared" si="48"/>
        <v>475.14</v>
      </c>
      <c r="F233" s="53">
        <v>275.58</v>
      </c>
      <c r="G233" s="53">
        <v>199.56</v>
      </c>
      <c r="H233" s="39">
        <v>0</v>
      </c>
      <c r="I233" s="230"/>
      <c r="J233" s="230"/>
      <c r="K233" s="158" t="e">
        <f t="shared" si="46"/>
        <v>#DIV/0!</v>
      </c>
      <c r="L233" s="166">
        <v>475.14</v>
      </c>
      <c r="M233" s="166">
        <v>475.14</v>
      </c>
      <c r="N233" s="158">
        <f t="shared" si="39"/>
        <v>99.999999999999986</v>
      </c>
      <c r="O233" s="166">
        <v>475.14</v>
      </c>
      <c r="P233" s="166">
        <v>0</v>
      </c>
      <c r="Q233" s="166">
        <v>475.14</v>
      </c>
      <c r="R233" s="158">
        <f t="shared" si="50"/>
        <v>99.999999999999986</v>
      </c>
      <c r="S233" s="166" t="s">
        <v>12</v>
      </c>
      <c r="T233" s="166" t="s">
        <v>12</v>
      </c>
      <c r="U233" s="158" t="s">
        <v>12</v>
      </c>
      <c r="V233" s="134">
        <f t="shared" si="49"/>
        <v>0</v>
      </c>
      <c r="W233" s="134"/>
      <c r="X233" s="50"/>
    </row>
    <row r="234" spans="1:24" s="3" customFormat="1" ht="28.5" customHeight="1">
      <c r="A234" s="19" t="s">
        <v>617</v>
      </c>
      <c r="B234" s="227" t="s">
        <v>619</v>
      </c>
      <c r="C234" s="227"/>
      <c r="D234" s="20" t="s">
        <v>12</v>
      </c>
      <c r="E234" s="21">
        <f t="shared" si="48"/>
        <v>84953.099999999991</v>
      </c>
      <c r="F234" s="21">
        <f>F235</f>
        <v>55519.7</v>
      </c>
      <c r="G234" s="21">
        <f>G235</f>
        <v>29433.399999999998</v>
      </c>
      <c r="H234" s="21">
        <f>H235</f>
        <v>0</v>
      </c>
      <c r="I234" s="22">
        <f>I235</f>
        <v>3</v>
      </c>
      <c r="J234" s="22">
        <f>J235</f>
        <v>3</v>
      </c>
      <c r="K234" s="106">
        <f t="shared" si="46"/>
        <v>100</v>
      </c>
      <c r="L234" s="21">
        <f>L235</f>
        <v>84953.1</v>
      </c>
      <c r="M234" s="21">
        <f>M235</f>
        <v>78477.829999999987</v>
      </c>
      <c r="N234" s="106">
        <f t="shared" ref="N234:N253" si="51">M234/L234%</f>
        <v>92.377829649536011</v>
      </c>
      <c r="O234" s="21">
        <f>O235</f>
        <v>61362.726999999992</v>
      </c>
      <c r="P234" s="23">
        <f t="shared" ref="P234:P253" si="52">O234/M234%</f>
        <v>78.19116175867758</v>
      </c>
      <c r="Q234" s="21">
        <f>Q235</f>
        <v>70201.191000000006</v>
      </c>
      <c r="R234" s="106">
        <f t="shared" si="50"/>
        <v>114.40363626603494</v>
      </c>
      <c r="S234" s="21" t="s">
        <v>12</v>
      </c>
      <c r="T234" s="21" t="s">
        <v>12</v>
      </c>
      <c r="U234" s="106" t="s">
        <v>12</v>
      </c>
      <c r="V234" s="134">
        <f t="shared" si="49"/>
        <v>6475.2700000000186</v>
      </c>
      <c r="W234" s="134"/>
      <c r="X234" s="61"/>
    </row>
    <row r="235" spans="1:24" s="3" customFormat="1" ht="42" customHeight="1">
      <c r="A235" s="24" t="s">
        <v>618</v>
      </c>
      <c r="B235" s="223" t="s">
        <v>542</v>
      </c>
      <c r="C235" s="223"/>
      <c r="D235" s="25" t="s">
        <v>12</v>
      </c>
      <c r="E235" s="26">
        <f t="shared" si="48"/>
        <v>84953.099999999991</v>
      </c>
      <c r="F235" s="26">
        <f>F236+F238</f>
        <v>55519.7</v>
      </c>
      <c r="G235" s="26">
        <f>G236+G238</f>
        <v>29433.399999999998</v>
      </c>
      <c r="H235" s="26">
        <f>H236+H238</f>
        <v>0</v>
      </c>
      <c r="I235" s="37">
        <f>I236+I238</f>
        <v>3</v>
      </c>
      <c r="J235" s="37">
        <f>J236+J238</f>
        <v>3</v>
      </c>
      <c r="K235" s="84">
        <f t="shared" si="46"/>
        <v>100</v>
      </c>
      <c r="L235" s="26">
        <f>L236+L238</f>
        <v>84953.1</v>
      </c>
      <c r="M235" s="26">
        <f>M236+M238</f>
        <v>78477.829999999987</v>
      </c>
      <c r="N235" s="84">
        <f t="shared" si="51"/>
        <v>92.377829649536011</v>
      </c>
      <c r="O235" s="26">
        <f>O236+O238</f>
        <v>61362.726999999992</v>
      </c>
      <c r="P235" s="29">
        <f t="shared" si="52"/>
        <v>78.19116175867758</v>
      </c>
      <c r="Q235" s="26">
        <f>Q236+Q238</f>
        <v>70201.191000000006</v>
      </c>
      <c r="R235" s="84">
        <f t="shared" si="50"/>
        <v>114.40363626603494</v>
      </c>
      <c r="S235" s="26" t="s">
        <v>12</v>
      </c>
      <c r="T235" s="26" t="s">
        <v>12</v>
      </c>
      <c r="U235" s="84" t="s">
        <v>12</v>
      </c>
      <c r="V235" s="134">
        <f t="shared" si="49"/>
        <v>6475.2700000000186</v>
      </c>
      <c r="W235" s="134"/>
      <c r="X235" s="26"/>
    </row>
    <row r="236" spans="1:24" s="51" customFormat="1" ht="81" customHeight="1" outlineLevel="1">
      <c r="A236" s="222" t="s">
        <v>123</v>
      </c>
      <c r="B236" s="222"/>
      <c r="C236" s="222"/>
      <c r="D236" s="30" t="s">
        <v>12</v>
      </c>
      <c r="E236" s="31">
        <f t="shared" si="48"/>
        <v>27160.5</v>
      </c>
      <c r="F236" s="31">
        <f>F237</f>
        <v>22000</v>
      </c>
      <c r="G236" s="31">
        <f>G237</f>
        <v>5160.5</v>
      </c>
      <c r="H236" s="31">
        <f>H237</f>
        <v>0</v>
      </c>
      <c r="I236" s="32">
        <f>I237</f>
        <v>1</v>
      </c>
      <c r="J236" s="32">
        <f>J237</f>
        <v>1</v>
      </c>
      <c r="K236" s="55">
        <f t="shared" si="46"/>
        <v>100</v>
      </c>
      <c r="L236" s="31">
        <f>L237</f>
        <v>27160.5</v>
      </c>
      <c r="M236" s="31">
        <f>M237</f>
        <v>20974.199999999997</v>
      </c>
      <c r="N236" s="55">
        <f t="shared" si="51"/>
        <v>77.223173358369678</v>
      </c>
      <c r="O236" s="31">
        <f>O237</f>
        <v>14190.797</v>
      </c>
      <c r="P236" s="33">
        <f t="shared" si="52"/>
        <v>67.658346921455902</v>
      </c>
      <c r="Q236" s="31">
        <f>Q237</f>
        <v>14190.797</v>
      </c>
      <c r="R236" s="55">
        <f t="shared" si="50"/>
        <v>100</v>
      </c>
      <c r="S236" s="31" t="s">
        <v>12</v>
      </c>
      <c r="T236" s="31" t="s">
        <v>12</v>
      </c>
      <c r="U236" s="55" t="s">
        <v>12</v>
      </c>
      <c r="V236" s="134">
        <f t="shared" si="49"/>
        <v>6186.3000000000029</v>
      </c>
      <c r="W236" s="134"/>
      <c r="X236" s="31"/>
    </row>
    <row r="237" spans="1:24" s="56" customFormat="1" ht="57.75" customHeight="1" outlineLevel="1">
      <c r="A237" s="35">
        <v>1</v>
      </c>
      <c r="B237" s="160" t="s">
        <v>235</v>
      </c>
      <c r="C237" s="49" t="s">
        <v>236</v>
      </c>
      <c r="D237" s="49" t="s">
        <v>124</v>
      </c>
      <c r="E237" s="166">
        <f t="shared" si="48"/>
        <v>27160.5</v>
      </c>
      <c r="F237" s="166">
        <v>22000</v>
      </c>
      <c r="G237" s="166">
        <v>5160.5</v>
      </c>
      <c r="H237" s="166">
        <v>0</v>
      </c>
      <c r="I237" s="157">
        <v>1</v>
      </c>
      <c r="J237" s="157">
        <v>1</v>
      </c>
      <c r="K237" s="158">
        <f t="shared" si="46"/>
        <v>100</v>
      </c>
      <c r="L237" s="166">
        <v>27160.5</v>
      </c>
      <c r="M237" s="166">
        <v>20974.199999999997</v>
      </c>
      <c r="N237" s="158">
        <f t="shared" si="51"/>
        <v>77.223173358369678</v>
      </c>
      <c r="O237" s="41">
        <v>14190.797</v>
      </c>
      <c r="P237" s="36">
        <f t="shared" si="52"/>
        <v>67.658346921455902</v>
      </c>
      <c r="Q237" s="41">
        <v>14190.797</v>
      </c>
      <c r="R237" s="82">
        <v>0</v>
      </c>
      <c r="S237" s="166" t="s">
        <v>12</v>
      </c>
      <c r="T237" s="166" t="s">
        <v>12</v>
      </c>
      <c r="U237" s="158" t="s">
        <v>12</v>
      </c>
      <c r="V237" s="134">
        <f t="shared" si="49"/>
        <v>6186.3000000000029</v>
      </c>
      <c r="W237" s="134"/>
      <c r="X237" s="50"/>
    </row>
    <row r="238" spans="1:24" s="51" customFormat="1" ht="68.25" customHeight="1" outlineLevel="1">
      <c r="A238" s="222" t="s">
        <v>125</v>
      </c>
      <c r="B238" s="222"/>
      <c r="C238" s="222"/>
      <c r="D238" s="30" t="s">
        <v>12</v>
      </c>
      <c r="E238" s="31">
        <f t="shared" si="48"/>
        <v>57792.599999999991</v>
      </c>
      <c r="F238" s="31">
        <f>SUM(F239:F243)</f>
        <v>33519.699999999997</v>
      </c>
      <c r="G238" s="31">
        <f>SUM(G239:G243)</f>
        <v>24272.899999999998</v>
      </c>
      <c r="H238" s="31">
        <f>SUM(H239:H243)</f>
        <v>0</v>
      </c>
      <c r="I238" s="32">
        <f>I239</f>
        <v>2</v>
      </c>
      <c r="J238" s="32">
        <f>J239</f>
        <v>2</v>
      </c>
      <c r="K238" s="55">
        <f t="shared" si="46"/>
        <v>100</v>
      </c>
      <c r="L238" s="31">
        <f>L239+L240+L241+L242+L243</f>
        <v>57792.6</v>
      </c>
      <c r="M238" s="31">
        <f>M239+M240+M241+M242+M243</f>
        <v>57503.63</v>
      </c>
      <c r="N238" s="55">
        <f t="shared" si="51"/>
        <v>99.499987887722654</v>
      </c>
      <c r="O238" s="31">
        <f>O239+O240+O241+O242+O243</f>
        <v>47171.929999999993</v>
      </c>
      <c r="P238" s="33">
        <f t="shared" si="52"/>
        <v>82.032960353981125</v>
      </c>
      <c r="Q238" s="31">
        <f>Q239+Q240+Q241+Q242+Q243</f>
        <v>56010.394</v>
      </c>
      <c r="R238" s="55">
        <f t="shared" si="50"/>
        <v>118.73670210228839</v>
      </c>
      <c r="S238" s="31" t="s">
        <v>12</v>
      </c>
      <c r="T238" s="31" t="s">
        <v>12</v>
      </c>
      <c r="U238" s="55" t="s">
        <v>12</v>
      </c>
      <c r="V238" s="134">
        <f t="shared" si="49"/>
        <v>288.97000000000116</v>
      </c>
      <c r="W238" s="134"/>
      <c r="X238" s="31"/>
    </row>
    <row r="239" spans="1:24" s="56" customFormat="1" ht="63" customHeight="1" outlineLevel="1">
      <c r="A239" s="35">
        <v>1</v>
      </c>
      <c r="B239" s="160" t="s">
        <v>237</v>
      </c>
      <c r="C239" s="49" t="s">
        <v>126</v>
      </c>
      <c r="D239" s="49" t="s">
        <v>7</v>
      </c>
      <c r="E239" s="166">
        <f t="shared" si="48"/>
        <v>13620.68</v>
      </c>
      <c r="F239" s="166">
        <v>7899.99</v>
      </c>
      <c r="G239" s="166">
        <v>5720.69</v>
      </c>
      <c r="H239" s="166">
        <v>0</v>
      </c>
      <c r="I239" s="232">
        <v>2</v>
      </c>
      <c r="J239" s="232">
        <v>2</v>
      </c>
      <c r="K239" s="235">
        <f>J239/I239%</f>
        <v>100</v>
      </c>
      <c r="L239" s="166">
        <v>13620.68</v>
      </c>
      <c r="M239" s="166">
        <v>13552.58</v>
      </c>
      <c r="N239" s="158">
        <f t="shared" si="51"/>
        <v>99.500024962043</v>
      </c>
      <c r="O239" s="166">
        <v>5068.3649999999998</v>
      </c>
      <c r="P239" s="36">
        <f t="shared" si="52"/>
        <v>37.397786989635918</v>
      </c>
      <c r="Q239" s="41">
        <v>12059.328</v>
      </c>
      <c r="R239" s="158">
        <f t="shared" si="50"/>
        <v>237.93329801622417</v>
      </c>
      <c r="S239" s="166" t="s">
        <v>12</v>
      </c>
      <c r="T239" s="166" t="s">
        <v>12</v>
      </c>
      <c r="U239" s="158" t="s">
        <v>12</v>
      </c>
      <c r="V239" s="134">
        <f t="shared" si="49"/>
        <v>68.100000000000364</v>
      </c>
      <c r="W239" s="134"/>
      <c r="X239" s="50"/>
    </row>
    <row r="240" spans="1:24" s="56" customFormat="1" ht="63" customHeight="1" outlineLevel="1">
      <c r="A240" s="35">
        <v>2</v>
      </c>
      <c r="B240" s="160" t="s">
        <v>237</v>
      </c>
      <c r="C240" s="49" t="s">
        <v>127</v>
      </c>
      <c r="D240" s="49" t="s">
        <v>7</v>
      </c>
      <c r="E240" s="166">
        <f t="shared" si="48"/>
        <v>11878.91</v>
      </c>
      <c r="F240" s="166">
        <v>6889.77</v>
      </c>
      <c r="G240" s="166">
        <v>4989.1400000000003</v>
      </c>
      <c r="H240" s="166">
        <v>0</v>
      </c>
      <c r="I240" s="233"/>
      <c r="J240" s="233"/>
      <c r="K240" s="236"/>
      <c r="L240" s="166">
        <v>11878.91</v>
      </c>
      <c r="M240" s="166">
        <v>11819.51</v>
      </c>
      <c r="N240" s="158">
        <f t="shared" si="51"/>
        <v>99.499954120369623</v>
      </c>
      <c r="O240" s="166">
        <v>11819.52</v>
      </c>
      <c r="P240" s="36">
        <f t="shared" si="52"/>
        <v>100.00008460587622</v>
      </c>
      <c r="Q240" s="41">
        <v>11819.52</v>
      </c>
      <c r="R240" s="158">
        <f t="shared" si="50"/>
        <v>100</v>
      </c>
      <c r="S240" s="166" t="s">
        <v>12</v>
      </c>
      <c r="T240" s="166" t="s">
        <v>12</v>
      </c>
      <c r="U240" s="158" t="s">
        <v>12</v>
      </c>
      <c r="V240" s="134">
        <f t="shared" si="49"/>
        <v>59.399999999999636</v>
      </c>
      <c r="W240" s="134"/>
      <c r="X240" s="50"/>
    </row>
    <row r="241" spans="1:24" s="56" customFormat="1" ht="61.5" customHeight="1" outlineLevel="1">
      <c r="A241" s="35">
        <v>3</v>
      </c>
      <c r="B241" s="160" t="s">
        <v>237</v>
      </c>
      <c r="C241" s="49" t="s">
        <v>128</v>
      </c>
      <c r="D241" s="49" t="s">
        <v>7</v>
      </c>
      <c r="E241" s="166">
        <f t="shared" si="48"/>
        <v>11878.91</v>
      </c>
      <c r="F241" s="166">
        <v>6889.77</v>
      </c>
      <c r="G241" s="166">
        <v>4989.1400000000003</v>
      </c>
      <c r="H241" s="166">
        <v>0</v>
      </c>
      <c r="I241" s="233"/>
      <c r="J241" s="233"/>
      <c r="K241" s="236"/>
      <c r="L241" s="166">
        <v>11878.91</v>
      </c>
      <c r="M241" s="166">
        <v>11819.51</v>
      </c>
      <c r="N241" s="158">
        <f t="shared" si="51"/>
        <v>99.499954120369623</v>
      </c>
      <c r="O241" s="166">
        <v>11430.115</v>
      </c>
      <c r="P241" s="36">
        <f t="shared" si="52"/>
        <v>96.705489483066557</v>
      </c>
      <c r="Q241" s="41">
        <v>11819.52</v>
      </c>
      <c r="R241" s="158">
        <f t="shared" si="50"/>
        <v>103.40683361453495</v>
      </c>
      <c r="S241" s="166" t="s">
        <v>12</v>
      </c>
      <c r="T241" s="166" t="s">
        <v>12</v>
      </c>
      <c r="U241" s="158" t="s">
        <v>12</v>
      </c>
      <c r="V241" s="134">
        <f t="shared" si="49"/>
        <v>59.399999999999636</v>
      </c>
      <c r="W241" s="134"/>
      <c r="X241" s="50"/>
    </row>
    <row r="242" spans="1:24" s="56" customFormat="1" ht="69" customHeight="1" outlineLevel="1">
      <c r="A242" s="35">
        <v>4</v>
      </c>
      <c r="B242" s="160" t="s">
        <v>237</v>
      </c>
      <c r="C242" s="49" t="s">
        <v>129</v>
      </c>
      <c r="D242" s="49" t="s">
        <v>7</v>
      </c>
      <c r="E242" s="166">
        <f t="shared" si="48"/>
        <v>6793.42</v>
      </c>
      <c r="F242" s="166">
        <v>3940.18</v>
      </c>
      <c r="G242" s="166">
        <v>2853.24</v>
      </c>
      <c r="H242" s="166">
        <v>0</v>
      </c>
      <c r="I242" s="233"/>
      <c r="J242" s="233"/>
      <c r="K242" s="236"/>
      <c r="L242" s="166">
        <v>6793.42</v>
      </c>
      <c r="M242" s="166">
        <v>6759.45</v>
      </c>
      <c r="N242" s="158">
        <f t="shared" si="51"/>
        <v>99.499957311633892</v>
      </c>
      <c r="O242" s="166">
        <v>6759.45</v>
      </c>
      <c r="P242" s="36">
        <f t="shared" si="52"/>
        <v>100</v>
      </c>
      <c r="Q242" s="41">
        <v>6759.45</v>
      </c>
      <c r="R242" s="158">
        <f t="shared" si="50"/>
        <v>100</v>
      </c>
      <c r="S242" s="166" t="s">
        <v>12</v>
      </c>
      <c r="T242" s="166" t="s">
        <v>12</v>
      </c>
      <c r="U242" s="158" t="s">
        <v>12</v>
      </c>
      <c r="V242" s="134">
        <f t="shared" si="49"/>
        <v>33.970000000000255</v>
      </c>
      <c r="W242" s="134"/>
      <c r="X242" s="50"/>
    </row>
    <row r="243" spans="1:24" s="56" customFormat="1" ht="60.75" outlineLevel="1">
      <c r="A243" s="35">
        <v>5</v>
      </c>
      <c r="B243" s="160" t="s">
        <v>237</v>
      </c>
      <c r="C243" s="49" t="s">
        <v>130</v>
      </c>
      <c r="D243" s="49" t="s">
        <v>7</v>
      </c>
      <c r="E243" s="166">
        <f t="shared" si="48"/>
        <v>13620.68</v>
      </c>
      <c r="F243" s="166">
        <v>7899.99</v>
      </c>
      <c r="G243" s="166">
        <v>5720.69</v>
      </c>
      <c r="H243" s="166">
        <v>0</v>
      </c>
      <c r="I243" s="234"/>
      <c r="J243" s="234"/>
      <c r="K243" s="237"/>
      <c r="L243" s="166">
        <v>13620.68</v>
      </c>
      <c r="M243" s="166">
        <v>13552.58</v>
      </c>
      <c r="N243" s="158">
        <f t="shared" si="51"/>
        <v>99.500024962043</v>
      </c>
      <c r="O243" s="166">
        <v>12094.48</v>
      </c>
      <c r="P243" s="36">
        <f t="shared" si="52"/>
        <v>89.241162937241469</v>
      </c>
      <c r="Q243" s="41">
        <v>13552.575999999999</v>
      </c>
      <c r="R243" s="158">
        <f>Q243/O243%</f>
        <v>112.05588003783544</v>
      </c>
      <c r="S243" s="166" t="s">
        <v>12</v>
      </c>
      <c r="T243" s="166" t="s">
        <v>12</v>
      </c>
      <c r="U243" s="158" t="s">
        <v>12</v>
      </c>
      <c r="V243" s="134">
        <f t="shared" si="49"/>
        <v>68.100000000000364</v>
      </c>
      <c r="W243" s="134"/>
      <c r="X243" s="50"/>
    </row>
    <row r="244" spans="1:24" s="62" customFormat="1" ht="38.25" customHeight="1">
      <c r="A244" s="14" t="s">
        <v>25</v>
      </c>
      <c r="B244" s="226" t="s">
        <v>523</v>
      </c>
      <c r="C244" s="226"/>
      <c r="D244" s="15" t="s">
        <v>12</v>
      </c>
      <c r="E244" s="16">
        <f t="shared" si="48"/>
        <v>120300.79000000001</v>
      </c>
      <c r="F244" s="16">
        <f t="shared" ref="F244:H245" si="53">F245</f>
        <v>95668.97</v>
      </c>
      <c r="G244" s="16">
        <f t="shared" si="53"/>
        <v>24631.82</v>
      </c>
      <c r="H244" s="16">
        <f t="shared" si="53"/>
        <v>0</v>
      </c>
      <c r="I244" s="6">
        <f>I245</f>
        <v>47</v>
      </c>
      <c r="J244" s="6">
        <f>J245</f>
        <v>47</v>
      </c>
      <c r="K244" s="105">
        <f t="shared" ref="K244:K259" si="54">J244/I244%</f>
        <v>100</v>
      </c>
      <c r="L244" s="16">
        <f>L245</f>
        <v>91300.790000000008</v>
      </c>
      <c r="M244" s="16">
        <f>M245</f>
        <v>87692.06</v>
      </c>
      <c r="N244" s="105">
        <f t="shared" si="51"/>
        <v>96.047427409992835</v>
      </c>
      <c r="O244" s="16">
        <f>O245</f>
        <v>85119.48000000001</v>
      </c>
      <c r="P244" s="17">
        <f t="shared" si="52"/>
        <v>97.066347854070273</v>
      </c>
      <c r="Q244" s="16">
        <f>Q245</f>
        <v>52857.885999999999</v>
      </c>
      <c r="R244" s="105">
        <f t="shared" ref="R244:R259" si="55">Q244/O244%</f>
        <v>62.098459718033986</v>
      </c>
      <c r="S244" s="16">
        <f>S245</f>
        <v>29000</v>
      </c>
      <c r="T244" s="16">
        <f>T245</f>
        <v>29000</v>
      </c>
      <c r="U244" s="105">
        <f>T244/S244%</f>
        <v>100</v>
      </c>
      <c r="V244" s="134">
        <f t="shared" si="49"/>
        <v>3608.7300000000105</v>
      </c>
      <c r="W244" s="134"/>
      <c r="X244" s="16"/>
    </row>
    <row r="245" spans="1:24" s="63" customFormat="1" ht="45" customHeight="1">
      <c r="A245" s="19" t="s">
        <v>26</v>
      </c>
      <c r="B245" s="227" t="s">
        <v>511</v>
      </c>
      <c r="C245" s="227"/>
      <c r="D245" s="20" t="s">
        <v>12</v>
      </c>
      <c r="E245" s="21">
        <f t="shared" si="48"/>
        <v>120300.79000000001</v>
      </c>
      <c r="F245" s="21">
        <f t="shared" si="53"/>
        <v>95668.97</v>
      </c>
      <c r="G245" s="21">
        <f t="shared" si="53"/>
        <v>24631.82</v>
      </c>
      <c r="H245" s="21">
        <f t="shared" si="53"/>
        <v>0</v>
      </c>
      <c r="I245" s="22">
        <f>I246</f>
        <v>47</v>
      </c>
      <c r="J245" s="22">
        <f>J246</f>
        <v>47</v>
      </c>
      <c r="K245" s="106">
        <f t="shared" si="54"/>
        <v>100</v>
      </c>
      <c r="L245" s="21">
        <f>L246</f>
        <v>91300.790000000008</v>
      </c>
      <c r="M245" s="21">
        <f>M246</f>
        <v>87692.06</v>
      </c>
      <c r="N245" s="106">
        <f t="shared" si="51"/>
        <v>96.047427409992835</v>
      </c>
      <c r="O245" s="21">
        <f>O246</f>
        <v>85119.48000000001</v>
      </c>
      <c r="P245" s="23">
        <f t="shared" si="52"/>
        <v>97.066347854070273</v>
      </c>
      <c r="Q245" s="21">
        <f>Q246</f>
        <v>52857.885999999999</v>
      </c>
      <c r="R245" s="106">
        <f t="shared" si="55"/>
        <v>62.098459718033986</v>
      </c>
      <c r="S245" s="21">
        <f>S246</f>
        <v>29000</v>
      </c>
      <c r="T245" s="21">
        <f>T246</f>
        <v>29000</v>
      </c>
      <c r="U245" s="106">
        <f>T245/S245%</f>
        <v>100</v>
      </c>
      <c r="V245" s="134">
        <f t="shared" si="49"/>
        <v>3608.7300000000105</v>
      </c>
      <c r="W245" s="134"/>
      <c r="X245" s="21"/>
    </row>
    <row r="246" spans="1:24" s="63" customFormat="1" ht="45" customHeight="1">
      <c r="A246" s="24" t="s">
        <v>27</v>
      </c>
      <c r="B246" s="223" t="s">
        <v>524</v>
      </c>
      <c r="C246" s="223"/>
      <c r="D246" s="25" t="s">
        <v>12</v>
      </c>
      <c r="E246" s="26">
        <f t="shared" si="48"/>
        <v>120300.79000000001</v>
      </c>
      <c r="F246" s="26">
        <f>F247+F251+F254+F256</f>
        <v>95668.97</v>
      </c>
      <c r="G246" s="26">
        <f>G247+G251+G254+G256</f>
        <v>24631.82</v>
      </c>
      <c r="H246" s="26">
        <f>H247+H251+H254+H256</f>
        <v>0</v>
      </c>
      <c r="I246" s="37">
        <f>I247+I251+I256</f>
        <v>47</v>
      </c>
      <c r="J246" s="37">
        <f>J247+J251+J256</f>
        <v>47</v>
      </c>
      <c r="K246" s="84">
        <f t="shared" si="54"/>
        <v>100</v>
      </c>
      <c r="L246" s="26">
        <f>L247+L251+L256</f>
        <v>91300.790000000008</v>
      </c>
      <c r="M246" s="26">
        <f>M247+M251+M256</f>
        <v>87692.06</v>
      </c>
      <c r="N246" s="84">
        <f t="shared" si="51"/>
        <v>96.047427409992835</v>
      </c>
      <c r="O246" s="26">
        <f>O247+O251+O256</f>
        <v>85119.48000000001</v>
      </c>
      <c r="P246" s="29">
        <f t="shared" si="52"/>
        <v>97.066347854070273</v>
      </c>
      <c r="Q246" s="26">
        <f>Q247+Q251+Q256</f>
        <v>52857.885999999999</v>
      </c>
      <c r="R246" s="84">
        <f t="shared" si="55"/>
        <v>62.098459718033986</v>
      </c>
      <c r="S246" s="26">
        <f>S254</f>
        <v>29000</v>
      </c>
      <c r="T246" s="26">
        <f>T254</f>
        <v>29000</v>
      </c>
      <c r="U246" s="84">
        <f>T246/S246%</f>
        <v>100</v>
      </c>
      <c r="V246" s="134">
        <f t="shared" si="49"/>
        <v>3608.7300000000105</v>
      </c>
      <c r="W246" s="134" t="s">
        <v>803</v>
      </c>
      <c r="X246" s="26"/>
    </row>
    <row r="247" spans="1:24" s="65" customFormat="1" ht="60" customHeight="1" outlineLevel="1">
      <c r="A247" s="243" t="s">
        <v>181</v>
      </c>
      <c r="B247" s="243"/>
      <c r="C247" s="243"/>
      <c r="D247" s="64" t="s">
        <v>12</v>
      </c>
      <c r="E247" s="46">
        <f t="shared" si="48"/>
        <v>30864.2</v>
      </c>
      <c r="F247" s="46">
        <f>F248+F249+F250</f>
        <v>25000</v>
      </c>
      <c r="G247" s="46">
        <f>G248+G249+G250</f>
        <v>5864.2</v>
      </c>
      <c r="H247" s="46">
        <f>H248+H249+H250</f>
        <v>0</v>
      </c>
      <c r="I247" s="32">
        <f>I248+I249+I250</f>
        <v>3</v>
      </c>
      <c r="J247" s="32">
        <f>J248+J249+J250</f>
        <v>3</v>
      </c>
      <c r="K247" s="55">
        <f t="shared" si="54"/>
        <v>100</v>
      </c>
      <c r="L247" s="46">
        <f>L248+L249+L250</f>
        <v>30864.2</v>
      </c>
      <c r="M247" s="46">
        <f>M248+M249+M250</f>
        <v>30791.61</v>
      </c>
      <c r="N247" s="55">
        <f t="shared" si="51"/>
        <v>99.764808418815335</v>
      </c>
      <c r="O247" s="31">
        <f>O248+O249+O250</f>
        <v>30791.600000000002</v>
      </c>
      <c r="P247" s="33">
        <f t="shared" si="52"/>
        <v>99.999967523620882</v>
      </c>
      <c r="Q247" s="46">
        <f>Q248+Q249+Q250</f>
        <v>21186.906000000003</v>
      </c>
      <c r="R247" s="55">
        <f t="shared" si="55"/>
        <v>68.807421504566193</v>
      </c>
      <c r="S247" s="46" t="s">
        <v>12</v>
      </c>
      <c r="T247" s="46" t="s">
        <v>12</v>
      </c>
      <c r="U247" s="113" t="s">
        <v>12</v>
      </c>
      <c r="V247" s="134">
        <f t="shared" si="49"/>
        <v>72.590000000000146</v>
      </c>
      <c r="W247" s="134"/>
      <c r="X247" s="46"/>
    </row>
    <row r="248" spans="1:24" s="69" customFormat="1" ht="106.5" customHeight="1" outlineLevel="1">
      <c r="A248" s="66">
        <v>1</v>
      </c>
      <c r="B248" s="67" t="s">
        <v>14</v>
      </c>
      <c r="C248" s="160" t="s">
        <v>555</v>
      </c>
      <c r="D248" s="161" t="s">
        <v>13</v>
      </c>
      <c r="E248" s="166">
        <f t="shared" si="48"/>
        <v>253.7</v>
      </c>
      <c r="F248" s="166">
        <v>205.5</v>
      </c>
      <c r="G248" s="166">
        <v>48.2</v>
      </c>
      <c r="H248" s="166">
        <v>0</v>
      </c>
      <c r="I248" s="157">
        <v>1</v>
      </c>
      <c r="J248" s="157">
        <v>1</v>
      </c>
      <c r="K248" s="158">
        <f t="shared" si="54"/>
        <v>100</v>
      </c>
      <c r="L248" s="166">
        <v>253.70000000000002</v>
      </c>
      <c r="M248" s="166">
        <v>189</v>
      </c>
      <c r="N248" s="158">
        <f t="shared" si="51"/>
        <v>74.497437918801722</v>
      </c>
      <c r="O248" s="166">
        <v>189</v>
      </c>
      <c r="P248" s="36">
        <f t="shared" si="52"/>
        <v>100</v>
      </c>
      <c r="Q248" s="41">
        <v>189.006</v>
      </c>
      <c r="R248" s="158">
        <f t="shared" si="55"/>
        <v>100.00317460317461</v>
      </c>
      <c r="S248" s="50" t="s">
        <v>12</v>
      </c>
      <c r="T248" s="50" t="s">
        <v>12</v>
      </c>
      <c r="U248" s="158" t="s">
        <v>12</v>
      </c>
      <c r="V248" s="134">
        <f t="shared" si="49"/>
        <v>64.700000000000017</v>
      </c>
      <c r="W248" s="134" t="s">
        <v>803</v>
      </c>
      <c r="X248" s="68"/>
    </row>
    <row r="249" spans="1:24" s="69" customFormat="1" ht="231.75" customHeight="1" outlineLevel="1">
      <c r="A249" s="66">
        <v>2</v>
      </c>
      <c r="B249" s="70" t="s">
        <v>15</v>
      </c>
      <c r="C249" s="160" t="s">
        <v>556</v>
      </c>
      <c r="D249" s="161" t="s">
        <v>13</v>
      </c>
      <c r="E249" s="166">
        <f t="shared" si="48"/>
        <v>21210</v>
      </c>
      <c r="F249" s="166">
        <v>17180</v>
      </c>
      <c r="G249" s="166">
        <v>4030</v>
      </c>
      <c r="H249" s="166">
        <v>0</v>
      </c>
      <c r="I249" s="157">
        <v>1</v>
      </c>
      <c r="J249" s="157">
        <v>1</v>
      </c>
      <c r="K249" s="158">
        <f t="shared" si="54"/>
        <v>100</v>
      </c>
      <c r="L249" s="166">
        <v>21210</v>
      </c>
      <c r="M249" s="166">
        <v>20997.9</v>
      </c>
      <c r="N249" s="158">
        <f t="shared" si="51"/>
        <v>99.000000000000014</v>
      </c>
      <c r="O249" s="166">
        <v>20997.9</v>
      </c>
      <c r="P249" s="36">
        <f t="shared" si="52"/>
        <v>100</v>
      </c>
      <c r="Q249" s="41">
        <v>20997.9</v>
      </c>
      <c r="R249" s="158">
        <f t="shared" si="55"/>
        <v>100</v>
      </c>
      <c r="S249" s="50" t="s">
        <v>12</v>
      </c>
      <c r="T249" s="50" t="s">
        <v>12</v>
      </c>
      <c r="U249" s="158" t="s">
        <v>12</v>
      </c>
      <c r="V249" s="134">
        <f t="shared" si="49"/>
        <v>212.09999999999854</v>
      </c>
      <c r="W249" s="134" t="s">
        <v>803</v>
      </c>
      <c r="X249" s="68"/>
    </row>
    <row r="250" spans="1:24" s="69" customFormat="1" ht="239.25" customHeight="1" outlineLevel="1">
      <c r="A250" s="66">
        <v>3</v>
      </c>
      <c r="B250" s="70" t="s">
        <v>182</v>
      </c>
      <c r="C250" s="160" t="s">
        <v>710</v>
      </c>
      <c r="D250" s="161" t="s">
        <v>13</v>
      </c>
      <c r="E250" s="166">
        <f t="shared" si="48"/>
        <v>9400.5</v>
      </c>
      <c r="F250" s="166">
        <v>7614.5</v>
      </c>
      <c r="G250" s="166">
        <v>1786</v>
      </c>
      <c r="H250" s="166">
        <v>0</v>
      </c>
      <c r="I250" s="157">
        <v>1</v>
      </c>
      <c r="J250" s="157">
        <v>1</v>
      </c>
      <c r="K250" s="166">
        <f t="shared" si="54"/>
        <v>100</v>
      </c>
      <c r="L250" s="166">
        <v>9400.5</v>
      </c>
      <c r="M250" s="166">
        <v>9604.7099999999991</v>
      </c>
      <c r="N250" s="166">
        <f t="shared" si="51"/>
        <v>102.17233125897557</v>
      </c>
      <c r="O250" s="166">
        <v>9604.7000000000007</v>
      </c>
      <c r="P250" s="36">
        <f t="shared" si="52"/>
        <v>99.999895884415068</v>
      </c>
      <c r="Q250" s="166">
        <v>0</v>
      </c>
      <c r="R250" s="166">
        <f t="shared" si="55"/>
        <v>0</v>
      </c>
      <c r="S250" s="50" t="s">
        <v>12</v>
      </c>
      <c r="T250" s="50" t="s">
        <v>12</v>
      </c>
      <c r="U250" s="50" t="s">
        <v>12</v>
      </c>
      <c r="V250" s="134">
        <f t="shared" si="49"/>
        <v>-204.20999999999913</v>
      </c>
      <c r="W250" s="134"/>
      <c r="X250" s="70" t="s">
        <v>715</v>
      </c>
    </row>
    <row r="251" spans="1:24" s="69" customFormat="1" ht="66" customHeight="1" outlineLevel="1">
      <c r="A251" s="243" t="s">
        <v>68</v>
      </c>
      <c r="B251" s="243"/>
      <c r="C251" s="243"/>
      <c r="D251" s="71" t="s">
        <v>12</v>
      </c>
      <c r="E251" s="46">
        <f t="shared" si="48"/>
        <v>31672.41</v>
      </c>
      <c r="F251" s="46">
        <f>SUM(F252:F253)</f>
        <v>18369.97</v>
      </c>
      <c r="G251" s="46">
        <f>SUM(G252:G253)</f>
        <v>13302.439999999999</v>
      </c>
      <c r="H251" s="46">
        <f>SUM(H252:H253)</f>
        <v>0</v>
      </c>
      <c r="I251" s="32">
        <f>I252+I253</f>
        <v>43</v>
      </c>
      <c r="J251" s="32">
        <f>J252+J253</f>
        <v>43</v>
      </c>
      <c r="K251" s="55">
        <f t="shared" si="54"/>
        <v>100</v>
      </c>
      <c r="L251" s="46">
        <f>L252+L253</f>
        <v>31672.41</v>
      </c>
      <c r="M251" s="46">
        <f>M252+M253</f>
        <v>31670.98</v>
      </c>
      <c r="N251" s="55">
        <f t="shared" si="51"/>
        <v>99.99548502939939</v>
      </c>
      <c r="O251" s="46">
        <f>O252+O253</f>
        <v>31670.98</v>
      </c>
      <c r="P251" s="33">
        <f t="shared" si="52"/>
        <v>100.00000000000001</v>
      </c>
      <c r="Q251" s="46">
        <f>Q252+Q253</f>
        <v>31670.98</v>
      </c>
      <c r="R251" s="55">
        <f t="shared" si="55"/>
        <v>100.00000000000001</v>
      </c>
      <c r="S251" s="46" t="s">
        <v>12</v>
      </c>
      <c r="T251" s="46" t="s">
        <v>12</v>
      </c>
      <c r="U251" s="113" t="s">
        <v>12</v>
      </c>
      <c r="V251" s="134">
        <f t="shared" si="49"/>
        <v>1.430000000000291</v>
      </c>
      <c r="W251" s="134"/>
      <c r="X251" s="46" t="s">
        <v>706</v>
      </c>
    </row>
    <row r="252" spans="1:24" s="69" customFormat="1" ht="408" customHeight="1" outlineLevel="1">
      <c r="A252" s="66">
        <v>1</v>
      </c>
      <c r="B252" s="70" t="s">
        <v>436</v>
      </c>
      <c r="C252" s="70" t="s">
        <v>627</v>
      </c>
      <c r="D252" s="67" t="s">
        <v>13</v>
      </c>
      <c r="E252" s="68">
        <f>F252+G252+H252</f>
        <v>24049.41</v>
      </c>
      <c r="F252" s="68">
        <v>13948.59</v>
      </c>
      <c r="G252" s="68">
        <v>10100.82</v>
      </c>
      <c r="H252" s="68">
        <v>0</v>
      </c>
      <c r="I252" s="157">
        <v>40</v>
      </c>
      <c r="J252" s="157">
        <v>40</v>
      </c>
      <c r="K252" s="166">
        <f t="shared" si="54"/>
        <v>100</v>
      </c>
      <c r="L252" s="68">
        <v>24049.41</v>
      </c>
      <c r="M252" s="72">
        <v>24047.98</v>
      </c>
      <c r="N252" s="72">
        <f t="shared" si="51"/>
        <v>99.99405390818319</v>
      </c>
      <c r="O252" s="68">
        <v>24047.98</v>
      </c>
      <c r="P252" s="121">
        <f t="shared" si="52"/>
        <v>100</v>
      </c>
      <c r="Q252" s="68">
        <v>24047.98</v>
      </c>
      <c r="R252" s="68">
        <f t="shared" si="55"/>
        <v>100</v>
      </c>
      <c r="S252" s="73" t="s">
        <v>12</v>
      </c>
      <c r="T252" s="68" t="s">
        <v>12</v>
      </c>
      <c r="U252" s="68" t="s">
        <v>12</v>
      </c>
      <c r="V252" s="134">
        <f t="shared" si="49"/>
        <v>1.430000000000291</v>
      </c>
      <c r="W252" s="134" t="s">
        <v>803</v>
      </c>
      <c r="X252" s="68" t="s">
        <v>792</v>
      </c>
    </row>
    <row r="253" spans="1:24" s="69" customFormat="1" ht="255.75" customHeight="1" outlineLevel="1">
      <c r="A253" s="66">
        <v>2</v>
      </c>
      <c r="B253" s="70" t="s">
        <v>419</v>
      </c>
      <c r="C253" s="70" t="s">
        <v>628</v>
      </c>
      <c r="D253" s="67" t="s">
        <v>13</v>
      </c>
      <c r="E253" s="68">
        <f t="shared" si="48"/>
        <v>7623</v>
      </c>
      <c r="F253" s="68">
        <v>4421.38</v>
      </c>
      <c r="G253" s="68">
        <v>3201.62</v>
      </c>
      <c r="H253" s="68">
        <v>0</v>
      </c>
      <c r="I253" s="157">
        <v>3</v>
      </c>
      <c r="J253" s="157">
        <v>3</v>
      </c>
      <c r="K253" s="158">
        <f t="shared" si="54"/>
        <v>100</v>
      </c>
      <c r="L253" s="166">
        <v>7623</v>
      </c>
      <c r="M253" s="166">
        <v>7623</v>
      </c>
      <c r="N253" s="158">
        <f t="shared" si="51"/>
        <v>100</v>
      </c>
      <c r="O253" s="68">
        <v>7623</v>
      </c>
      <c r="P253" s="36">
        <f t="shared" si="52"/>
        <v>100</v>
      </c>
      <c r="Q253" s="68">
        <v>7623</v>
      </c>
      <c r="R253" s="158">
        <f t="shared" si="55"/>
        <v>100</v>
      </c>
      <c r="S253" s="73" t="s">
        <v>12</v>
      </c>
      <c r="T253" s="68" t="s">
        <v>12</v>
      </c>
      <c r="U253" s="114" t="s">
        <v>12</v>
      </c>
      <c r="V253" s="134">
        <f t="shared" si="49"/>
        <v>0</v>
      </c>
      <c r="W253" s="134"/>
      <c r="X253" s="68"/>
    </row>
    <row r="254" spans="1:24" s="69" customFormat="1" ht="63.75" customHeight="1" outlineLevel="1">
      <c r="A254" s="222" t="s">
        <v>110</v>
      </c>
      <c r="B254" s="222"/>
      <c r="C254" s="222"/>
      <c r="D254" s="30" t="s">
        <v>12</v>
      </c>
      <c r="E254" s="31">
        <f t="shared" si="48"/>
        <v>29000</v>
      </c>
      <c r="F254" s="31">
        <f>F255</f>
        <v>29000</v>
      </c>
      <c r="G254" s="31">
        <f>G255</f>
        <v>0</v>
      </c>
      <c r="H254" s="31">
        <f>H255</f>
        <v>0</v>
      </c>
      <c r="I254" s="32" t="s">
        <v>12</v>
      </c>
      <c r="J254" s="32" t="s">
        <v>12</v>
      </c>
      <c r="K254" s="55" t="s">
        <v>12</v>
      </c>
      <c r="L254" s="31" t="s">
        <v>12</v>
      </c>
      <c r="M254" s="31" t="s">
        <v>12</v>
      </c>
      <c r="N254" s="55" t="s">
        <v>12</v>
      </c>
      <c r="O254" s="31" t="s">
        <v>12</v>
      </c>
      <c r="P254" s="33" t="s">
        <v>12</v>
      </c>
      <c r="Q254" s="31" t="s">
        <v>12</v>
      </c>
      <c r="R254" s="55" t="s">
        <v>12</v>
      </c>
      <c r="S254" s="31">
        <f>S255</f>
        <v>29000</v>
      </c>
      <c r="T254" s="31">
        <f>T255</f>
        <v>29000</v>
      </c>
      <c r="U254" s="55">
        <f>T254/S254%</f>
        <v>100</v>
      </c>
      <c r="V254" s="134"/>
      <c r="W254" s="134"/>
      <c r="X254" s="46"/>
    </row>
    <row r="255" spans="1:24" s="69" customFormat="1" ht="114.75" customHeight="1" outlineLevel="1">
      <c r="A255" s="35">
        <v>1</v>
      </c>
      <c r="B255" s="161" t="s">
        <v>17</v>
      </c>
      <c r="C255" s="161" t="s">
        <v>18</v>
      </c>
      <c r="D255" s="161" t="s">
        <v>19</v>
      </c>
      <c r="E255" s="166">
        <f t="shared" si="48"/>
        <v>29000</v>
      </c>
      <c r="F255" s="166">
        <v>29000</v>
      </c>
      <c r="G255" s="166">
        <v>0</v>
      </c>
      <c r="H255" s="166">
        <v>0</v>
      </c>
      <c r="I255" s="157" t="s">
        <v>12</v>
      </c>
      <c r="J255" s="157" t="s">
        <v>12</v>
      </c>
      <c r="K255" s="158" t="s">
        <v>12</v>
      </c>
      <c r="L255" s="166" t="s">
        <v>12</v>
      </c>
      <c r="M255" s="166" t="s">
        <v>12</v>
      </c>
      <c r="N255" s="158" t="s">
        <v>12</v>
      </c>
      <c r="O255" s="166" t="s">
        <v>12</v>
      </c>
      <c r="P255" s="36" t="s">
        <v>12</v>
      </c>
      <c r="Q255" s="166" t="s">
        <v>12</v>
      </c>
      <c r="R255" s="158" t="s">
        <v>12</v>
      </c>
      <c r="S255" s="166">
        <v>29000</v>
      </c>
      <c r="T255" s="74">
        <v>29000</v>
      </c>
      <c r="U255" s="158">
        <f>T255/S255%</f>
        <v>100</v>
      </c>
      <c r="V255" s="134"/>
      <c r="W255" s="134"/>
      <c r="X255" s="68"/>
    </row>
    <row r="256" spans="1:24" s="69" customFormat="1" ht="55.5" customHeight="1" outlineLevel="1">
      <c r="A256" s="243" t="s">
        <v>107</v>
      </c>
      <c r="B256" s="243"/>
      <c r="C256" s="243"/>
      <c r="D256" s="71" t="s">
        <v>12</v>
      </c>
      <c r="E256" s="31">
        <f t="shared" si="48"/>
        <v>28764.18</v>
      </c>
      <c r="F256" s="31">
        <f>F257</f>
        <v>23299</v>
      </c>
      <c r="G256" s="31">
        <f>G257</f>
        <v>5465.18</v>
      </c>
      <c r="H256" s="31">
        <f>H257</f>
        <v>0</v>
      </c>
      <c r="I256" s="32">
        <f>I257</f>
        <v>1</v>
      </c>
      <c r="J256" s="32">
        <f>J257</f>
        <v>1</v>
      </c>
      <c r="K256" s="55">
        <f t="shared" si="54"/>
        <v>100</v>
      </c>
      <c r="L256" s="31">
        <f>L257</f>
        <v>28764.18</v>
      </c>
      <c r="M256" s="31">
        <f>M257</f>
        <v>25229.47</v>
      </c>
      <c r="N256" s="55">
        <f>M256/L256%</f>
        <v>87.711417464360196</v>
      </c>
      <c r="O256" s="31">
        <f>O257</f>
        <v>22656.9</v>
      </c>
      <c r="P256" s="33">
        <f>O256/M256%</f>
        <v>89.803313347446462</v>
      </c>
      <c r="Q256" s="46">
        <f>Q257</f>
        <v>0</v>
      </c>
      <c r="R256" s="55">
        <f t="shared" si="55"/>
        <v>0</v>
      </c>
      <c r="S256" s="46" t="s">
        <v>12</v>
      </c>
      <c r="T256" s="46" t="s">
        <v>12</v>
      </c>
      <c r="U256" s="113" t="s">
        <v>12</v>
      </c>
      <c r="V256" s="134">
        <f t="shared" si="49"/>
        <v>3534.7099999999991</v>
      </c>
      <c r="W256" s="134"/>
      <c r="X256" s="46"/>
    </row>
    <row r="257" spans="1:24" s="65" customFormat="1" ht="377.25" customHeight="1" outlineLevel="1">
      <c r="A257" s="66">
        <v>1</v>
      </c>
      <c r="B257" s="160" t="s">
        <v>557</v>
      </c>
      <c r="C257" s="160" t="s">
        <v>740</v>
      </c>
      <c r="D257" s="160" t="s">
        <v>13</v>
      </c>
      <c r="E257" s="166">
        <f t="shared" si="48"/>
        <v>28764.18</v>
      </c>
      <c r="F257" s="166">
        <v>23299</v>
      </c>
      <c r="G257" s="166">
        <v>5465.18</v>
      </c>
      <c r="H257" s="166">
        <v>0</v>
      </c>
      <c r="I257" s="157">
        <v>1</v>
      </c>
      <c r="J257" s="157">
        <v>1</v>
      </c>
      <c r="K257" s="166">
        <f t="shared" si="54"/>
        <v>100</v>
      </c>
      <c r="L257" s="166">
        <v>28764.18</v>
      </c>
      <c r="M257" s="166">
        <v>25229.47</v>
      </c>
      <c r="N257" s="166">
        <f>M257/L257%</f>
        <v>87.711417464360196</v>
      </c>
      <c r="O257" s="166">
        <v>22656.9</v>
      </c>
      <c r="P257" s="36">
        <f>O257/M257%</f>
        <v>89.803313347446462</v>
      </c>
      <c r="Q257" s="68">
        <v>0</v>
      </c>
      <c r="R257" s="166">
        <f t="shared" si="55"/>
        <v>0</v>
      </c>
      <c r="S257" s="68" t="s">
        <v>12</v>
      </c>
      <c r="T257" s="68" t="s">
        <v>12</v>
      </c>
      <c r="U257" s="68" t="s">
        <v>12</v>
      </c>
      <c r="V257" s="134">
        <f t="shared" si="49"/>
        <v>3534.7099999999991</v>
      </c>
      <c r="W257" s="134" t="s">
        <v>803</v>
      </c>
      <c r="X257" s="68" t="s">
        <v>741</v>
      </c>
    </row>
    <row r="258" spans="1:24" s="18" customFormat="1" ht="45" customHeight="1">
      <c r="A258" s="14" t="s">
        <v>28</v>
      </c>
      <c r="B258" s="226" t="s">
        <v>529</v>
      </c>
      <c r="C258" s="226"/>
      <c r="D258" s="15" t="s">
        <v>12</v>
      </c>
      <c r="E258" s="16">
        <f t="shared" si="48"/>
        <v>3151809.91</v>
      </c>
      <c r="F258" s="16">
        <f>F259+F273</f>
        <v>1952188.6099999999</v>
      </c>
      <c r="G258" s="16">
        <f>G259+G273</f>
        <v>287540.7</v>
      </c>
      <c r="H258" s="16">
        <f>H259+H273</f>
        <v>912080.6</v>
      </c>
      <c r="I258" s="6">
        <f>I259+I273</f>
        <v>98</v>
      </c>
      <c r="J258" s="6">
        <f>J259+J273</f>
        <v>80</v>
      </c>
      <c r="K258" s="105">
        <f t="shared" si="54"/>
        <v>81.632653061224488</v>
      </c>
      <c r="L258" s="16">
        <f>L259+L273</f>
        <v>1710588.51</v>
      </c>
      <c r="M258" s="16">
        <f>M259+M273</f>
        <v>1605122.1879999998</v>
      </c>
      <c r="N258" s="105">
        <f>M258/L258%</f>
        <v>93.834500735656164</v>
      </c>
      <c r="O258" s="16">
        <f>O259+O273</f>
        <v>388240.47000000003</v>
      </c>
      <c r="P258" s="17">
        <f>O258/M258%</f>
        <v>24.187595991290355</v>
      </c>
      <c r="Q258" s="16">
        <f>Q259+Q273</f>
        <v>388240.48000000004</v>
      </c>
      <c r="R258" s="105">
        <f t="shared" si="55"/>
        <v>100.00000257572323</v>
      </c>
      <c r="S258" s="16">
        <f>S259+S273</f>
        <v>1441221.4</v>
      </c>
      <c r="T258" s="16">
        <f>T259+T273</f>
        <v>836292.14000000013</v>
      </c>
      <c r="U258" s="105">
        <f>T258/S258%</f>
        <v>58.026625194435788</v>
      </c>
      <c r="V258" s="134">
        <f t="shared" si="49"/>
        <v>105466.32200000016</v>
      </c>
      <c r="W258" s="134"/>
      <c r="X258" s="16"/>
    </row>
    <row r="259" spans="1:24" s="18" customFormat="1" ht="45" customHeight="1">
      <c r="A259" s="19" t="s">
        <v>29</v>
      </c>
      <c r="B259" s="227" t="s">
        <v>511</v>
      </c>
      <c r="C259" s="227"/>
      <c r="D259" s="20" t="s">
        <v>12</v>
      </c>
      <c r="E259" s="21">
        <f t="shared" si="48"/>
        <v>528040.9</v>
      </c>
      <c r="F259" s="21">
        <f>F260+F263+F266</f>
        <v>523.29999999999995</v>
      </c>
      <c r="G259" s="21">
        <f>G260+G263+G266</f>
        <v>0</v>
      </c>
      <c r="H259" s="21">
        <f>H260+H263+H266</f>
        <v>527517.6</v>
      </c>
      <c r="I259" s="22">
        <f>I263</f>
        <v>1</v>
      </c>
      <c r="J259" s="22">
        <f>J263</f>
        <v>1</v>
      </c>
      <c r="K259" s="106">
        <f t="shared" si="54"/>
        <v>100</v>
      </c>
      <c r="L259" s="21">
        <f>L263</f>
        <v>523.29999999999995</v>
      </c>
      <c r="M259" s="21">
        <f>M263</f>
        <v>472.51</v>
      </c>
      <c r="N259" s="106">
        <f>M259/L259%</f>
        <v>90.294286260271363</v>
      </c>
      <c r="O259" s="21">
        <f>O263</f>
        <v>472.5</v>
      </c>
      <c r="P259" s="23">
        <f>O259/M259%</f>
        <v>99.997883642674225</v>
      </c>
      <c r="Q259" s="21">
        <f>Q263</f>
        <v>472.51</v>
      </c>
      <c r="R259" s="106">
        <f t="shared" si="55"/>
        <v>100.00211640211641</v>
      </c>
      <c r="S259" s="21">
        <f>S260+S266</f>
        <v>527517.6</v>
      </c>
      <c r="T259" s="21">
        <f>T260+T266</f>
        <v>368306.23000000004</v>
      </c>
      <c r="U259" s="106">
        <f>T259/S259%</f>
        <v>69.818756758068375</v>
      </c>
      <c r="V259" s="134">
        <f t="shared" si="49"/>
        <v>50.789999999999964</v>
      </c>
      <c r="W259" s="134"/>
      <c r="X259" s="21"/>
    </row>
    <row r="260" spans="1:24" s="18" customFormat="1" ht="45" customHeight="1">
      <c r="A260" s="24" t="s">
        <v>30</v>
      </c>
      <c r="B260" s="223" t="s">
        <v>531</v>
      </c>
      <c r="C260" s="223"/>
      <c r="D260" s="25" t="s">
        <v>12</v>
      </c>
      <c r="E260" s="26">
        <f t="shared" si="48"/>
        <v>512026.7</v>
      </c>
      <c r="F260" s="26">
        <f t="shared" ref="F260:H261" si="56">F261</f>
        <v>0</v>
      </c>
      <c r="G260" s="26">
        <f t="shared" si="56"/>
        <v>0</v>
      </c>
      <c r="H260" s="26">
        <f t="shared" si="56"/>
        <v>512026.7</v>
      </c>
      <c r="I260" s="37" t="s">
        <v>12</v>
      </c>
      <c r="J260" s="37" t="s">
        <v>12</v>
      </c>
      <c r="K260" s="84" t="s">
        <v>12</v>
      </c>
      <c r="L260" s="26" t="s">
        <v>12</v>
      </c>
      <c r="M260" s="26" t="s">
        <v>12</v>
      </c>
      <c r="N260" s="84" t="s">
        <v>12</v>
      </c>
      <c r="O260" s="26" t="s">
        <v>12</v>
      </c>
      <c r="P260" s="29" t="s">
        <v>12</v>
      </c>
      <c r="Q260" s="26" t="s">
        <v>12</v>
      </c>
      <c r="R260" s="84" t="s">
        <v>12</v>
      </c>
      <c r="S260" s="26">
        <f>S261</f>
        <v>512026.7</v>
      </c>
      <c r="T260" s="26">
        <f>T261</f>
        <v>354502.03</v>
      </c>
      <c r="U260" s="84">
        <f>T260/S260%</f>
        <v>69.23506723379856</v>
      </c>
      <c r="V260" s="134"/>
      <c r="W260" s="134"/>
      <c r="X260" s="26"/>
    </row>
    <row r="261" spans="1:24" ht="105" customHeight="1" outlineLevel="1">
      <c r="A261" s="222" t="s">
        <v>390</v>
      </c>
      <c r="B261" s="222"/>
      <c r="C261" s="222"/>
      <c r="D261" s="30" t="s">
        <v>12</v>
      </c>
      <c r="E261" s="31">
        <f t="shared" si="48"/>
        <v>512026.7</v>
      </c>
      <c r="F261" s="31">
        <f t="shared" si="56"/>
        <v>0</v>
      </c>
      <c r="G261" s="31">
        <f>G262</f>
        <v>0</v>
      </c>
      <c r="H261" s="31">
        <f t="shared" si="56"/>
        <v>512026.7</v>
      </c>
      <c r="I261" s="32" t="s">
        <v>12</v>
      </c>
      <c r="J261" s="32" t="s">
        <v>12</v>
      </c>
      <c r="K261" s="55" t="s">
        <v>12</v>
      </c>
      <c r="L261" s="31" t="s">
        <v>12</v>
      </c>
      <c r="M261" s="31" t="s">
        <v>12</v>
      </c>
      <c r="N261" s="55" t="s">
        <v>12</v>
      </c>
      <c r="O261" s="31" t="s">
        <v>12</v>
      </c>
      <c r="P261" s="33" t="s">
        <v>12</v>
      </c>
      <c r="Q261" s="31" t="s">
        <v>12</v>
      </c>
      <c r="R261" s="55" t="s">
        <v>12</v>
      </c>
      <c r="S261" s="31">
        <f>S262</f>
        <v>512026.7</v>
      </c>
      <c r="T261" s="31">
        <f>T262</f>
        <v>354502.03</v>
      </c>
      <c r="U261" s="55">
        <f>T261/S261%</f>
        <v>69.23506723379856</v>
      </c>
      <c r="V261" s="134"/>
      <c r="W261" s="134"/>
      <c r="X261" s="31"/>
    </row>
    <row r="262" spans="1:24" ht="108" customHeight="1" outlineLevel="1">
      <c r="A262" s="47">
        <v>1</v>
      </c>
      <c r="B262" s="160" t="s">
        <v>638</v>
      </c>
      <c r="C262" s="160" t="s">
        <v>420</v>
      </c>
      <c r="D262" s="160" t="s">
        <v>13</v>
      </c>
      <c r="E262" s="166">
        <f t="shared" si="48"/>
        <v>512026.7</v>
      </c>
      <c r="F262" s="39">
        <v>0</v>
      </c>
      <c r="G262" s="39">
        <v>0</v>
      </c>
      <c r="H262" s="39">
        <v>512026.7</v>
      </c>
      <c r="I262" s="157" t="s">
        <v>12</v>
      </c>
      <c r="J262" s="157" t="s">
        <v>12</v>
      </c>
      <c r="K262" s="158" t="s">
        <v>12</v>
      </c>
      <c r="L262" s="166" t="s">
        <v>12</v>
      </c>
      <c r="M262" s="166" t="s">
        <v>12</v>
      </c>
      <c r="N262" s="158" t="s">
        <v>12</v>
      </c>
      <c r="O262" s="166" t="s">
        <v>12</v>
      </c>
      <c r="P262" s="36" t="s">
        <v>12</v>
      </c>
      <c r="Q262" s="166" t="s">
        <v>12</v>
      </c>
      <c r="R262" s="158" t="s">
        <v>12</v>
      </c>
      <c r="S262" s="166">
        <v>512026.7</v>
      </c>
      <c r="T262" s="166">
        <v>354502.03</v>
      </c>
      <c r="U262" s="158">
        <f>T262/S262%</f>
        <v>69.23506723379856</v>
      </c>
      <c r="V262" s="134"/>
      <c r="W262" s="134"/>
      <c r="X262" s="39"/>
    </row>
    <row r="263" spans="1:24" s="18" customFormat="1" ht="45" customHeight="1">
      <c r="A263" s="24" t="s">
        <v>361</v>
      </c>
      <c r="B263" s="223" t="s">
        <v>512</v>
      </c>
      <c r="C263" s="223"/>
      <c r="D263" s="25" t="s">
        <v>12</v>
      </c>
      <c r="E263" s="26">
        <f t="shared" si="48"/>
        <v>523.29999999999995</v>
      </c>
      <c r="F263" s="26">
        <f t="shared" ref="F263:H264" si="57">F264</f>
        <v>523.29999999999995</v>
      </c>
      <c r="G263" s="26">
        <f t="shared" si="57"/>
        <v>0</v>
      </c>
      <c r="H263" s="26">
        <f t="shared" si="57"/>
        <v>0</v>
      </c>
      <c r="I263" s="37">
        <f>I264</f>
        <v>1</v>
      </c>
      <c r="J263" s="37">
        <f>J264</f>
        <v>1</v>
      </c>
      <c r="K263" s="84">
        <f t="shared" ref="K263:K289" si="58">J263/I263%</f>
        <v>100</v>
      </c>
      <c r="L263" s="26">
        <f>L264</f>
        <v>523.29999999999995</v>
      </c>
      <c r="M263" s="26">
        <f>M264</f>
        <v>472.51</v>
      </c>
      <c r="N263" s="84">
        <f>M263/L263%</f>
        <v>90.294286260271363</v>
      </c>
      <c r="O263" s="26">
        <f>O264</f>
        <v>472.5</v>
      </c>
      <c r="P263" s="29">
        <f>O263/M263%</f>
        <v>99.997883642674225</v>
      </c>
      <c r="Q263" s="26">
        <f>Q264</f>
        <v>472.51</v>
      </c>
      <c r="R263" s="84">
        <f t="shared" ref="R263:R289" si="59">Q263/O263%</f>
        <v>100.00211640211641</v>
      </c>
      <c r="S263" s="26" t="s">
        <v>12</v>
      </c>
      <c r="T263" s="26" t="s">
        <v>12</v>
      </c>
      <c r="U263" s="84" t="s">
        <v>12</v>
      </c>
      <c r="V263" s="134">
        <f t="shared" si="49"/>
        <v>50.789999999999964</v>
      </c>
      <c r="W263" s="134"/>
      <c r="X263" s="26"/>
    </row>
    <row r="264" spans="1:24" ht="48.75" customHeight="1" outlineLevel="1">
      <c r="A264" s="222" t="s">
        <v>183</v>
      </c>
      <c r="B264" s="222"/>
      <c r="C264" s="222"/>
      <c r="D264" s="30" t="s">
        <v>12</v>
      </c>
      <c r="E264" s="31">
        <f t="shared" si="48"/>
        <v>523.29999999999995</v>
      </c>
      <c r="F264" s="31">
        <f t="shared" si="57"/>
        <v>523.29999999999995</v>
      </c>
      <c r="G264" s="31">
        <f t="shared" si="57"/>
        <v>0</v>
      </c>
      <c r="H264" s="31">
        <f t="shared" si="57"/>
        <v>0</v>
      </c>
      <c r="I264" s="32">
        <f>I265</f>
        <v>1</v>
      </c>
      <c r="J264" s="32">
        <f>J265</f>
        <v>1</v>
      </c>
      <c r="K264" s="55">
        <f t="shared" si="58"/>
        <v>100</v>
      </c>
      <c r="L264" s="31">
        <f>L265</f>
        <v>523.29999999999995</v>
      </c>
      <c r="M264" s="31">
        <f>M265</f>
        <v>472.51</v>
      </c>
      <c r="N264" s="55">
        <f>M264/L264%</f>
        <v>90.294286260271363</v>
      </c>
      <c r="O264" s="31">
        <f>O265</f>
        <v>472.5</v>
      </c>
      <c r="P264" s="33">
        <f>O264/M264%</f>
        <v>99.997883642674225</v>
      </c>
      <c r="Q264" s="31">
        <f>Q265</f>
        <v>472.51</v>
      </c>
      <c r="R264" s="55">
        <f t="shared" si="59"/>
        <v>100.00211640211641</v>
      </c>
      <c r="S264" s="31" t="s">
        <v>12</v>
      </c>
      <c r="T264" s="31" t="s">
        <v>12</v>
      </c>
      <c r="U264" s="55" t="s">
        <v>12</v>
      </c>
      <c r="V264" s="134">
        <f t="shared" si="49"/>
        <v>50.789999999999964</v>
      </c>
      <c r="W264" s="134"/>
      <c r="X264" s="31"/>
    </row>
    <row r="265" spans="1:24" ht="93" customHeight="1" outlineLevel="1">
      <c r="A265" s="47">
        <v>1</v>
      </c>
      <c r="B265" s="160" t="s">
        <v>389</v>
      </c>
      <c r="C265" s="43" t="s">
        <v>558</v>
      </c>
      <c r="D265" s="52" t="s">
        <v>13</v>
      </c>
      <c r="E265" s="166">
        <f t="shared" si="48"/>
        <v>523.29999999999995</v>
      </c>
      <c r="F265" s="39">
        <v>523.29999999999995</v>
      </c>
      <c r="G265" s="39">
        <v>0</v>
      </c>
      <c r="H265" s="39">
        <v>0</v>
      </c>
      <c r="I265" s="157">
        <v>1</v>
      </c>
      <c r="J265" s="157">
        <v>1</v>
      </c>
      <c r="K265" s="158">
        <f t="shared" si="58"/>
        <v>100</v>
      </c>
      <c r="L265" s="166">
        <v>523.29999999999995</v>
      </c>
      <c r="M265" s="41">
        <v>472.51</v>
      </c>
      <c r="N265" s="158">
        <f>M265/L265%</f>
        <v>90.294286260271363</v>
      </c>
      <c r="O265" s="166">
        <v>472.5</v>
      </c>
      <c r="P265" s="36">
        <f>O265/M265%</f>
        <v>99.997883642674225</v>
      </c>
      <c r="Q265" s="166">
        <v>472.51</v>
      </c>
      <c r="R265" s="158">
        <f t="shared" si="59"/>
        <v>100.00211640211641</v>
      </c>
      <c r="S265" s="75" t="s">
        <v>12</v>
      </c>
      <c r="T265" s="41" t="s">
        <v>12</v>
      </c>
      <c r="U265" s="158" t="s">
        <v>12</v>
      </c>
      <c r="V265" s="134">
        <f t="shared" si="49"/>
        <v>50.789999999999964</v>
      </c>
      <c r="W265" s="134" t="s">
        <v>804</v>
      </c>
      <c r="X265" s="39"/>
    </row>
    <row r="266" spans="1:24" s="18" customFormat="1" ht="45" customHeight="1">
      <c r="A266" s="24" t="s">
        <v>364</v>
      </c>
      <c r="B266" s="223" t="s">
        <v>559</v>
      </c>
      <c r="C266" s="223"/>
      <c r="D266" s="25" t="s">
        <v>12</v>
      </c>
      <c r="E266" s="26">
        <f t="shared" si="48"/>
        <v>15490.9</v>
      </c>
      <c r="F266" s="26">
        <f>F267+F269+F271</f>
        <v>0</v>
      </c>
      <c r="G266" s="26">
        <f>G267+G269+G271</f>
        <v>0</v>
      </c>
      <c r="H266" s="26">
        <f>H267+H269+H271</f>
        <v>15490.9</v>
      </c>
      <c r="I266" s="37" t="s">
        <v>12</v>
      </c>
      <c r="J266" s="37" t="s">
        <v>12</v>
      </c>
      <c r="K266" s="84" t="s">
        <v>12</v>
      </c>
      <c r="L266" s="26" t="s">
        <v>12</v>
      </c>
      <c r="M266" s="26" t="s">
        <v>12</v>
      </c>
      <c r="N266" s="84" t="s">
        <v>12</v>
      </c>
      <c r="O266" s="26" t="s">
        <v>12</v>
      </c>
      <c r="P266" s="29" t="s">
        <v>12</v>
      </c>
      <c r="Q266" s="26" t="s">
        <v>12</v>
      </c>
      <c r="R266" s="84" t="s">
        <v>12</v>
      </c>
      <c r="S266" s="26">
        <f>S267+S269+S271</f>
        <v>15490.9</v>
      </c>
      <c r="T266" s="26">
        <f>T267+T269+T271</f>
        <v>13804.199999999999</v>
      </c>
      <c r="U266" s="84">
        <f t="shared" ref="U266:U278" si="60">T266/S266%</f>
        <v>89.111672013892019</v>
      </c>
      <c r="V266" s="134"/>
      <c r="W266" s="134"/>
      <c r="X266" s="26"/>
    </row>
    <row r="267" spans="1:24" ht="48.75" customHeight="1" outlineLevel="1">
      <c r="A267" s="222" t="s">
        <v>391</v>
      </c>
      <c r="B267" s="222"/>
      <c r="C267" s="222"/>
      <c r="D267" s="30" t="s">
        <v>12</v>
      </c>
      <c r="E267" s="31">
        <f>F267+G267+H267</f>
        <v>5370.9</v>
      </c>
      <c r="F267" s="31">
        <f>F268</f>
        <v>0</v>
      </c>
      <c r="G267" s="31">
        <f>G268</f>
        <v>0</v>
      </c>
      <c r="H267" s="31">
        <f>H268</f>
        <v>5370.9</v>
      </c>
      <c r="I267" s="32" t="s">
        <v>12</v>
      </c>
      <c r="J267" s="32" t="s">
        <v>12</v>
      </c>
      <c r="K267" s="55" t="s">
        <v>12</v>
      </c>
      <c r="L267" s="31" t="s">
        <v>12</v>
      </c>
      <c r="M267" s="31" t="s">
        <v>12</v>
      </c>
      <c r="N267" s="55" t="s">
        <v>12</v>
      </c>
      <c r="O267" s="31" t="s">
        <v>12</v>
      </c>
      <c r="P267" s="33" t="s">
        <v>12</v>
      </c>
      <c r="Q267" s="31" t="s">
        <v>12</v>
      </c>
      <c r="R267" s="55" t="s">
        <v>12</v>
      </c>
      <c r="S267" s="31">
        <f>S268</f>
        <v>5370.9</v>
      </c>
      <c r="T267" s="31">
        <f>T268</f>
        <v>5370.9</v>
      </c>
      <c r="U267" s="55">
        <f t="shared" si="60"/>
        <v>100</v>
      </c>
      <c r="V267" s="134"/>
      <c r="W267" s="134"/>
      <c r="X267" s="31"/>
    </row>
    <row r="268" spans="1:24" ht="114" customHeight="1" outlineLevel="1">
      <c r="A268" s="47">
        <v>1</v>
      </c>
      <c r="B268" s="160" t="s">
        <v>679</v>
      </c>
      <c r="C268" s="160" t="s">
        <v>680</v>
      </c>
      <c r="D268" s="160" t="s">
        <v>681</v>
      </c>
      <c r="E268" s="166">
        <f>F268+G268+H268</f>
        <v>5370.9</v>
      </c>
      <c r="F268" s="39">
        <v>0</v>
      </c>
      <c r="G268" s="39">
        <v>0</v>
      </c>
      <c r="H268" s="39">
        <v>5370.9</v>
      </c>
      <c r="I268" s="157" t="s">
        <v>12</v>
      </c>
      <c r="J268" s="157" t="s">
        <v>12</v>
      </c>
      <c r="K268" s="158" t="s">
        <v>12</v>
      </c>
      <c r="L268" s="166" t="s">
        <v>12</v>
      </c>
      <c r="M268" s="166" t="s">
        <v>12</v>
      </c>
      <c r="N268" s="158" t="s">
        <v>12</v>
      </c>
      <c r="O268" s="166" t="s">
        <v>12</v>
      </c>
      <c r="P268" s="36" t="s">
        <v>12</v>
      </c>
      <c r="Q268" s="166" t="s">
        <v>12</v>
      </c>
      <c r="R268" s="158" t="s">
        <v>12</v>
      </c>
      <c r="S268" s="166">
        <v>5370.9</v>
      </c>
      <c r="T268" s="166">
        <v>5370.9</v>
      </c>
      <c r="U268" s="158">
        <f t="shared" si="60"/>
        <v>100</v>
      </c>
      <c r="V268" s="134"/>
      <c r="W268" s="134"/>
      <c r="X268" s="39"/>
    </row>
    <row r="269" spans="1:24" ht="89.25" customHeight="1" outlineLevel="1">
      <c r="A269" s="222" t="s">
        <v>392</v>
      </c>
      <c r="B269" s="222"/>
      <c r="C269" s="222"/>
      <c r="D269" s="30" t="s">
        <v>12</v>
      </c>
      <c r="E269" s="31">
        <f t="shared" ref="E269:E280" si="61">F269+G269+H269</f>
        <v>10000</v>
      </c>
      <c r="F269" s="31">
        <f t="shared" ref="F269:H271" si="62">F270</f>
        <v>0</v>
      </c>
      <c r="G269" s="31">
        <f t="shared" si="62"/>
        <v>0</v>
      </c>
      <c r="H269" s="31">
        <f t="shared" si="62"/>
        <v>10000</v>
      </c>
      <c r="I269" s="32" t="s">
        <v>12</v>
      </c>
      <c r="J269" s="32" t="s">
        <v>12</v>
      </c>
      <c r="K269" s="55" t="s">
        <v>12</v>
      </c>
      <c r="L269" s="31" t="s">
        <v>12</v>
      </c>
      <c r="M269" s="31" t="s">
        <v>12</v>
      </c>
      <c r="N269" s="55" t="s">
        <v>12</v>
      </c>
      <c r="O269" s="31" t="s">
        <v>12</v>
      </c>
      <c r="P269" s="33" t="s">
        <v>12</v>
      </c>
      <c r="Q269" s="31" t="s">
        <v>12</v>
      </c>
      <c r="R269" s="55" t="s">
        <v>12</v>
      </c>
      <c r="S269" s="31">
        <f>S270</f>
        <v>10000</v>
      </c>
      <c r="T269" s="31">
        <f>T270</f>
        <v>8333.2999999999993</v>
      </c>
      <c r="U269" s="55">
        <f t="shared" si="60"/>
        <v>83.332999999999998</v>
      </c>
      <c r="V269" s="134"/>
      <c r="W269" s="134"/>
      <c r="X269" s="31"/>
    </row>
    <row r="270" spans="1:24" ht="85.5" customHeight="1" outlineLevel="1">
      <c r="A270" s="47">
        <v>1</v>
      </c>
      <c r="B270" s="160" t="s">
        <v>682</v>
      </c>
      <c r="C270" s="160" t="s">
        <v>680</v>
      </c>
      <c r="D270" s="160" t="s">
        <v>13</v>
      </c>
      <c r="E270" s="166">
        <f t="shared" si="61"/>
        <v>10000</v>
      </c>
      <c r="F270" s="39">
        <v>0</v>
      </c>
      <c r="G270" s="39">
        <v>0</v>
      </c>
      <c r="H270" s="39">
        <v>10000</v>
      </c>
      <c r="I270" s="157" t="s">
        <v>12</v>
      </c>
      <c r="J270" s="157" t="s">
        <v>12</v>
      </c>
      <c r="K270" s="158" t="s">
        <v>12</v>
      </c>
      <c r="L270" s="166" t="s">
        <v>12</v>
      </c>
      <c r="M270" s="166" t="s">
        <v>12</v>
      </c>
      <c r="N270" s="158" t="s">
        <v>12</v>
      </c>
      <c r="O270" s="166" t="s">
        <v>12</v>
      </c>
      <c r="P270" s="36" t="s">
        <v>12</v>
      </c>
      <c r="Q270" s="166" t="s">
        <v>12</v>
      </c>
      <c r="R270" s="158" t="s">
        <v>12</v>
      </c>
      <c r="S270" s="166">
        <v>10000</v>
      </c>
      <c r="T270" s="166">
        <v>8333.2999999999993</v>
      </c>
      <c r="U270" s="158">
        <f t="shared" si="60"/>
        <v>83.332999999999998</v>
      </c>
      <c r="V270" s="134"/>
      <c r="W270" s="134"/>
      <c r="X270" s="39"/>
    </row>
    <row r="271" spans="1:24" ht="45.75" customHeight="1" outlineLevel="1">
      <c r="A271" s="222" t="s">
        <v>393</v>
      </c>
      <c r="B271" s="222"/>
      <c r="C271" s="222"/>
      <c r="D271" s="30" t="s">
        <v>12</v>
      </c>
      <c r="E271" s="31">
        <f t="shared" si="61"/>
        <v>120</v>
      </c>
      <c r="F271" s="31">
        <f t="shared" si="62"/>
        <v>0</v>
      </c>
      <c r="G271" s="31">
        <f t="shared" si="62"/>
        <v>0</v>
      </c>
      <c r="H271" s="31">
        <f t="shared" si="62"/>
        <v>120</v>
      </c>
      <c r="I271" s="32" t="s">
        <v>12</v>
      </c>
      <c r="J271" s="32" t="s">
        <v>12</v>
      </c>
      <c r="K271" s="55" t="s">
        <v>12</v>
      </c>
      <c r="L271" s="31" t="s">
        <v>12</v>
      </c>
      <c r="M271" s="31" t="s">
        <v>12</v>
      </c>
      <c r="N271" s="55" t="s">
        <v>12</v>
      </c>
      <c r="O271" s="31" t="s">
        <v>12</v>
      </c>
      <c r="P271" s="33" t="s">
        <v>12</v>
      </c>
      <c r="Q271" s="31" t="s">
        <v>12</v>
      </c>
      <c r="R271" s="55" t="s">
        <v>12</v>
      </c>
      <c r="S271" s="31">
        <f>S272</f>
        <v>120</v>
      </c>
      <c r="T271" s="31">
        <f>T272</f>
        <v>100</v>
      </c>
      <c r="U271" s="55">
        <f t="shared" si="60"/>
        <v>83.333333333333343</v>
      </c>
      <c r="V271" s="134"/>
      <c r="W271" s="134"/>
      <c r="X271" s="31"/>
    </row>
    <row r="272" spans="1:24" ht="114" customHeight="1" outlineLevel="1">
      <c r="A272" s="47">
        <v>1</v>
      </c>
      <c r="B272" s="160" t="s">
        <v>560</v>
      </c>
      <c r="C272" s="160" t="s">
        <v>683</v>
      </c>
      <c r="D272" s="160" t="s">
        <v>684</v>
      </c>
      <c r="E272" s="166">
        <f t="shared" si="61"/>
        <v>120</v>
      </c>
      <c r="F272" s="39">
        <v>0</v>
      </c>
      <c r="G272" s="39">
        <v>0</v>
      </c>
      <c r="H272" s="39">
        <v>120</v>
      </c>
      <c r="I272" s="157" t="s">
        <v>12</v>
      </c>
      <c r="J272" s="157" t="s">
        <v>12</v>
      </c>
      <c r="K272" s="158" t="s">
        <v>12</v>
      </c>
      <c r="L272" s="166" t="s">
        <v>12</v>
      </c>
      <c r="M272" s="166" t="s">
        <v>12</v>
      </c>
      <c r="N272" s="158" t="s">
        <v>12</v>
      </c>
      <c r="O272" s="166" t="s">
        <v>12</v>
      </c>
      <c r="P272" s="36" t="s">
        <v>12</v>
      </c>
      <c r="Q272" s="166" t="s">
        <v>12</v>
      </c>
      <c r="R272" s="158" t="s">
        <v>12</v>
      </c>
      <c r="S272" s="166">
        <v>120</v>
      </c>
      <c r="T272" s="166">
        <v>100</v>
      </c>
      <c r="U272" s="158">
        <f t="shared" si="60"/>
        <v>83.333333333333343</v>
      </c>
      <c r="V272" s="134"/>
      <c r="W272" s="134"/>
      <c r="X272" s="39"/>
    </row>
    <row r="273" spans="1:24" s="18" customFormat="1" ht="45" customHeight="1">
      <c r="A273" s="19" t="s">
        <v>190</v>
      </c>
      <c r="B273" s="244" t="s">
        <v>561</v>
      </c>
      <c r="C273" s="244"/>
      <c r="D273" s="20" t="s">
        <v>12</v>
      </c>
      <c r="E273" s="21">
        <f>F273+G273+H273</f>
        <v>2623769.0099999998</v>
      </c>
      <c r="F273" s="21">
        <f>F274+F279+F284+F287+F290+F297</f>
        <v>1951665.3099999998</v>
      </c>
      <c r="G273" s="21">
        <f>G274+G279+G284+G287+G290+G297</f>
        <v>287540.7</v>
      </c>
      <c r="H273" s="21">
        <f>H274+H279+H284+H287+H290+H297</f>
        <v>384563</v>
      </c>
      <c r="I273" s="22">
        <f>I274+I279+I284+I287</f>
        <v>97</v>
      </c>
      <c r="J273" s="22">
        <f>J274+J279+J284+J287</f>
        <v>79</v>
      </c>
      <c r="K273" s="106">
        <f t="shared" si="58"/>
        <v>81.443298969072174</v>
      </c>
      <c r="L273" s="21">
        <f>L274+L279+L284+L287</f>
        <v>1710065.21</v>
      </c>
      <c r="M273" s="21">
        <f>M274+M279+M284+M287</f>
        <v>1604649.6779999998</v>
      </c>
      <c r="N273" s="106">
        <f>M273/L273%</f>
        <v>93.835584082784763</v>
      </c>
      <c r="O273" s="21">
        <f>O274+O279+O284+O287</f>
        <v>387767.97000000003</v>
      </c>
      <c r="P273" s="23">
        <f>O273/M273%</f>
        <v>24.165272664579696</v>
      </c>
      <c r="Q273" s="21">
        <f>Q274+Q279+Q284+Q287</f>
        <v>387767.97000000003</v>
      </c>
      <c r="R273" s="106">
        <f t="shared" si="59"/>
        <v>100</v>
      </c>
      <c r="S273" s="21">
        <f>S274+S290+S297</f>
        <v>913703.8</v>
      </c>
      <c r="T273" s="21">
        <f>T274+T290+T297</f>
        <v>467985.91000000003</v>
      </c>
      <c r="U273" s="106">
        <f t="shared" si="60"/>
        <v>51.218557917784736</v>
      </c>
      <c r="V273" s="134">
        <f t="shared" ref="V273:V336" si="63">L273-M273</f>
        <v>105415.53200000012</v>
      </c>
      <c r="W273" s="134"/>
      <c r="X273" s="21"/>
    </row>
    <row r="274" spans="1:24" s="18" customFormat="1" ht="45" customHeight="1">
      <c r="A274" s="24" t="s">
        <v>191</v>
      </c>
      <c r="B274" s="223" t="s">
        <v>517</v>
      </c>
      <c r="C274" s="223"/>
      <c r="D274" s="25" t="s">
        <v>12</v>
      </c>
      <c r="E274" s="26">
        <f t="shared" si="61"/>
        <v>348873.7</v>
      </c>
      <c r="F274" s="26">
        <f>F275+F277</f>
        <v>45751.5</v>
      </c>
      <c r="G274" s="26">
        <f>G275+G277</f>
        <v>33210.800000000003</v>
      </c>
      <c r="H274" s="26">
        <f>H275+H277</f>
        <v>269911.40000000002</v>
      </c>
      <c r="I274" s="37">
        <f>I275</f>
        <v>1</v>
      </c>
      <c r="J274" s="37">
        <f>J275</f>
        <v>1</v>
      </c>
      <c r="K274" s="84">
        <f t="shared" si="58"/>
        <v>100</v>
      </c>
      <c r="L274" s="26">
        <f>L275</f>
        <v>78962.3</v>
      </c>
      <c r="M274" s="26">
        <f>M275</f>
        <v>78962.297999999995</v>
      </c>
      <c r="N274" s="84">
        <f>M274/L274%</f>
        <v>99.999997467145704</v>
      </c>
      <c r="O274" s="26">
        <f>O275</f>
        <v>59221.7</v>
      </c>
      <c r="P274" s="29">
        <f>O274/M274%</f>
        <v>74.999970238961382</v>
      </c>
      <c r="Q274" s="26">
        <f>Q275</f>
        <v>59221.7</v>
      </c>
      <c r="R274" s="84">
        <f t="shared" si="59"/>
        <v>100</v>
      </c>
      <c r="S274" s="26">
        <f>S277</f>
        <v>269911.40000000002</v>
      </c>
      <c r="T274" s="26">
        <f>T277</f>
        <v>269911.40000000002</v>
      </c>
      <c r="U274" s="84">
        <f t="shared" si="60"/>
        <v>100.00000000000001</v>
      </c>
      <c r="V274" s="134">
        <f t="shared" si="63"/>
        <v>2.0000000076834112E-3</v>
      </c>
      <c r="W274" s="134"/>
      <c r="X274" s="26"/>
    </row>
    <row r="275" spans="1:24" s="18" customFormat="1" ht="45" customHeight="1" outlineLevel="1">
      <c r="A275" s="222" t="s">
        <v>314</v>
      </c>
      <c r="B275" s="222"/>
      <c r="C275" s="222"/>
      <c r="D275" s="30" t="s">
        <v>12</v>
      </c>
      <c r="E275" s="31">
        <f t="shared" si="61"/>
        <v>78962.3</v>
      </c>
      <c r="F275" s="31">
        <f>F276</f>
        <v>45751.5</v>
      </c>
      <c r="G275" s="31">
        <f>G276</f>
        <v>33210.800000000003</v>
      </c>
      <c r="H275" s="31">
        <f>H276</f>
        <v>0</v>
      </c>
      <c r="I275" s="32">
        <f>I276</f>
        <v>1</v>
      </c>
      <c r="J275" s="32">
        <f>J276</f>
        <v>1</v>
      </c>
      <c r="K275" s="55">
        <f t="shared" si="58"/>
        <v>100</v>
      </c>
      <c r="L275" s="31">
        <f>L276</f>
        <v>78962.3</v>
      </c>
      <c r="M275" s="31">
        <f>M276</f>
        <v>78962.297999999995</v>
      </c>
      <c r="N275" s="55">
        <f>M275/L275%</f>
        <v>99.999997467145704</v>
      </c>
      <c r="O275" s="31">
        <f>O276</f>
        <v>59221.7</v>
      </c>
      <c r="P275" s="33">
        <f>O275/M275%</f>
        <v>74.999970238961382</v>
      </c>
      <c r="Q275" s="31">
        <f>Q276</f>
        <v>59221.7</v>
      </c>
      <c r="R275" s="55">
        <f t="shared" si="59"/>
        <v>100</v>
      </c>
      <c r="S275" s="31" t="s">
        <v>12</v>
      </c>
      <c r="T275" s="31" t="s">
        <v>12</v>
      </c>
      <c r="U275" s="55" t="s">
        <v>12</v>
      </c>
      <c r="V275" s="134">
        <f t="shared" si="63"/>
        <v>2.0000000076834112E-3</v>
      </c>
      <c r="W275" s="134"/>
      <c r="X275" s="34"/>
    </row>
    <row r="276" spans="1:24" s="18" customFormat="1" ht="45" customHeight="1" outlineLevel="1">
      <c r="A276" s="76">
        <v>1</v>
      </c>
      <c r="B276" s="44" t="s">
        <v>21</v>
      </c>
      <c r="C276" s="161" t="s">
        <v>420</v>
      </c>
      <c r="D276" s="44" t="s">
        <v>16</v>
      </c>
      <c r="E276" s="41">
        <f t="shared" si="61"/>
        <v>78962.3</v>
      </c>
      <c r="F276" s="41">
        <v>45751.5</v>
      </c>
      <c r="G276" s="41">
        <v>33210.800000000003</v>
      </c>
      <c r="H276" s="41">
        <v>0</v>
      </c>
      <c r="I276" s="157">
        <v>1</v>
      </c>
      <c r="J276" s="157">
        <v>1</v>
      </c>
      <c r="K276" s="158">
        <f t="shared" si="58"/>
        <v>100</v>
      </c>
      <c r="L276" s="41">
        <v>78962.3</v>
      </c>
      <c r="M276" s="41">
        <v>78962.297999999995</v>
      </c>
      <c r="N276" s="158">
        <f>M276/L276%</f>
        <v>99.999997467145704</v>
      </c>
      <c r="O276" s="166">
        <v>59221.7</v>
      </c>
      <c r="P276" s="36">
        <f>O276/M276%</f>
        <v>74.999970238961382</v>
      </c>
      <c r="Q276" s="166">
        <v>59221.7</v>
      </c>
      <c r="R276" s="158">
        <f t="shared" si="59"/>
        <v>100</v>
      </c>
      <c r="S276" s="166" t="s">
        <v>12</v>
      </c>
      <c r="T276" s="166" t="s">
        <v>12</v>
      </c>
      <c r="U276" s="158" t="s">
        <v>12</v>
      </c>
      <c r="V276" s="134">
        <f t="shared" si="63"/>
        <v>2.0000000076834112E-3</v>
      </c>
      <c r="W276" s="134"/>
      <c r="X276" s="166"/>
    </row>
    <row r="277" spans="1:24" s="18" customFormat="1" ht="45" customHeight="1" outlineLevel="1">
      <c r="A277" s="222" t="s">
        <v>388</v>
      </c>
      <c r="B277" s="222"/>
      <c r="C277" s="222"/>
      <c r="D277" s="30" t="s">
        <v>12</v>
      </c>
      <c r="E277" s="31">
        <f t="shared" si="61"/>
        <v>269911.40000000002</v>
      </c>
      <c r="F277" s="31">
        <f>F278</f>
        <v>0</v>
      </c>
      <c r="G277" s="31">
        <f>G278</f>
        <v>0</v>
      </c>
      <c r="H277" s="31">
        <f>H278</f>
        <v>269911.40000000002</v>
      </c>
      <c r="I277" s="32" t="s">
        <v>12</v>
      </c>
      <c r="J277" s="32" t="s">
        <v>12</v>
      </c>
      <c r="K277" s="55" t="s">
        <v>12</v>
      </c>
      <c r="L277" s="31" t="s">
        <v>12</v>
      </c>
      <c r="M277" s="31" t="s">
        <v>12</v>
      </c>
      <c r="N277" s="55" t="s">
        <v>12</v>
      </c>
      <c r="O277" s="31" t="s">
        <v>12</v>
      </c>
      <c r="P277" s="33" t="s">
        <v>12</v>
      </c>
      <c r="Q277" s="31" t="s">
        <v>12</v>
      </c>
      <c r="R277" s="55" t="s">
        <v>12</v>
      </c>
      <c r="S277" s="31">
        <f>S278</f>
        <v>269911.40000000002</v>
      </c>
      <c r="T277" s="31">
        <f>T278</f>
        <v>269911.40000000002</v>
      </c>
      <c r="U277" s="55">
        <f t="shared" si="60"/>
        <v>100.00000000000001</v>
      </c>
      <c r="V277" s="134"/>
      <c r="W277" s="134"/>
      <c r="X277" s="34"/>
    </row>
    <row r="278" spans="1:24" ht="56.25" customHeight="1" outlineLevel="1">
      <c r="A278" s="76">
        <v>1</v>
      </c>
      <c r="B278" s="161" t="s">
        <v>575</v>
      </c>
      <c r="C278" s="161" t="s">
        <v>420</v>
      </c>
      <c r="D278" s="44" t="s">
        <v>19</v>
      </c>
      <c r="E278" s="41">
        <f t="shared" si="61"/>
        <v>269911.40000000002</v>
      </c>
      <c r="F278" s="41">
        <v>0</v>
      </c>
      <c r="G278" s="41">
        <v>0</v>
      </c>
      <c r="H278" s="41">
        <v>269911.40000000002</v>
      </c>
      <c r="I278" s="157" t="s">
        <v>12</v>
      </c>
      <c r="J278" s="157" t="s">
        <v>12</v>
      </c>
      <c r="K278" s="158" t="s">
        <v>12</v>
      </c>
      <c r="L278" s="41" t="s">
        <v>12</v>
      </c>
      <c r="M278" s="41" t="s">
        <v>12</v>
      </c>
      <c r="N278" s="158" t="s">
        <v>12</v>
      </c>
      <c r="O278" s="41" t="s">
        <v>12</v>
      </c>
      <c r="P278" s="36" t="s">
        <v>12</v>
      </c>
      <c r="Q278" s="166" t="s">
        <v>12</v>
      </c>
      <c r="R278" s="158" t="s">
        <v>12</v>
      </c>
      <c r="S278" s="166">
        <v>269911.40000000002</v>
      </c>
      <c r="T278" s="166">
        <v>269911.40000000002</v>
      </c>
      <c r="U278" s="158">
        <f t="shared" si="60"/>
        <v>100.00000000000001</v>
      </c>
      <c r="V278" s="134"/>
      <c r="W278" s="134"/>
      <c r="X278" s="166" t="s">
        <v>642</v>
      </c>
    </row>
    <row r="279" spans="1:24" s="18" customFormat="1" ht="51" customHeight="1">
      <c r="A279" s="24" t="s">
        <v>194</v>
      </c>
      <c r="B279" s="223" t="s">
        <v>562</v>
      </c>
      <c r="C279" s="223"/>
      <c r="D279" s="25" t="s">
        <v>12</v>
      </c>
      <c r="E279" s="26">
        <f>F279+G279+H279</f>
        <v>505745.8</v>
      </c>
      <c r="F279" s="26">
        <f>F280+F282</f>
        <v>458663.8</v>
      </c>
      <c r="G279" s="26">
        <f>G280+G282</f>
        <v>47082</v>
      </c>
      <c r="H279" s="26">
        <f>H280+H282</f>
        <v>0</v>
      </c>
      <c r="I279" s="37">
        <f>I280+I282</f>
        <v>68</v>
      </c>
      <c r="J279" s="37">
        <f>J280+J282</f>
        <v>61</v>
      </c>
      <c r="K279" s="84">
        <f t="shared" si="58"/>
        <v>89.705882352941174</v>
      </c>
      <c r="L279" s="26">
        <f>L280+L282</f>
        <v>505745.8</v>
      </c>
      <c r="M279" s="26">
        <f>M280+M282</f>
        <v>469848.49</v>
      </c>
      <c r="N279" s="84">
        <f t="shared" ref="N279:N289" si="64">M279/L279%</f>
        <v>92.902104179609609</v>
      </c>
      <c r="O279" s="26">
        <f>O280+O282</f>
        <v>286330.87</v>
      </c>
      <c r="P279" s="29">
        <f t="shared" ref="P279:P289" si="65">O279/M279%</f>
        <v>60.941106781039146</v>
      </c>
      <c r="Q279" s="26">
        <f>Q280+Q282</f>
        <v>286330.87</v>
      </c>
      <c r="R279" s="84">
        <f t="shared" si="59"/>
        <v>100</v>
      </c>
      <c r="S279" s="26" t="s">
        <v>12</v>
      </c>
      <c r="T279" s="26" t="s">
        <v>12</v>
      </c>
      <c r="U279" s="84" t="s">
        <v>12</v>
      </c>
      <c r="V279" s="134">
        <f t="shared" si="63"/>
        <v>35897.31</v>
      </c>
      <c r="W279" s="134"/>
      <c r="X279" s="26"/>
    </row>
    <row r="280" spans="1:24" ht="60" customHeight="1" outlineLevel="1">
      <c r="A280" s="222" t="s">
        <v>184</v>
      </c>
      <c r="B280" s="222"/>
      <c r="C280" s="222"/>
      <c r="D280" s="30" t="s">
        <v>12</v>
      </c>
      <c r="E280" s="31">
        <f t="shared" si="61"/>
        <v>257948.79999999999</v>
      </c>
      <c r="F280" s="31">
        <f>F281</f>
        <v>257948.79999999999</v>
      </c>
      <c r="G280" s="31">
        <f>G281</f>
        <v>0</v>
      </c>
      <c r="H280" s="31">
        <f>H281</f>
        <v>0</v>
      </c>
      <c r="I280" s="32">
        <f>I281</f>
        <v>31</v>
      </c>
      <c r="J280" s="32">
        <f>J281</f>
        <v>24</v>
      </c>
      <c r="K280" s="55">
        <f t="shared" si="58"/>
        <v>77.41935483870968</v>
      </c>
      <c r="L280" s="31">
        <f>L281</f>
        <v>257948.79999999999</v>
      </c>
      <c r="M280" s="31">
        <f>M281</f>
        <v>222176.94</v>
      </c>
      <c r="N280" s="55">
        <f t="shared" si="64"/>
        <v>86.132185922167508</v>
      </c>
      <c r="O280" s="31">
        <f>O281</f>
        <v>48917.57</v>
      </c>
      <c r="P280" s="33">
        <f t="shared" si="65"/>
        <v>22.017392984168382</v>
      </c>
      <c r="Q280" s="31">
        <f>Q281</f>
        <v>48917.57</v>
      </c>
      <c r="R280" s="55">
        <f t="shared" si="59"/>
        <v>100</v>
      </c>
      <c r="S280" s="31" t="s">
        <v>12</v>
      </c>
      <c r="T280" s="31" t="s">
        <v>12</v>
      </c>
      <c r="U280" s="55" t="s">
        <v>12</v>
      </c>
      <c r="V280" s="134">
        <f t="shared" si="63"/>
        <v>35771.859999999986</v>
      </c>
      <c r="W280" s="134"/>
      <c r="X280" s="31"/>
    </row>
    <row r="281" spans="1:24" ht="282.75" customHeight="1" outlineLevel="1">
      <c r="A281" s="35">
        <v>1</v>
      </c>
      <c r="B281" s="52" t="s">
        <v>640</v>
      </c>
      <c r="C281" s="160" t="s">
        <v>641</v>
      </c>
      <c r="D281" s="160" t="s">
        <v>13</v>
      </c>
      <c r="E281" s="41">
        <f>F281+G281+H281</f>
        <v>257948.79999999999</v>
      </c>
      <c r="F281" s="166">
        <v>257948.79999999999</v>
      </c>
      <c r="G281" s="41">
        <v>0</v>
      </c>
      <c r="H281" s="41">
        <v>0</v>
      </c>
      <c r="I281" s="157">
        <v>31</v>
      </c>
      <c r="J281" s="157">
        <v>24</v>
      </c>
      <c r="K281" s="158">
        <f t="shared" si="58"/>
        <v>77.41935483870968</v>
      </c>
      <c r="L281" s="41">
        <v>257948.79999999999</v>
      </c>
      <c r="M281" s="41">
        <v>222176.94</v>
      </c>
      <c r="N281" s="158">
        <f t="shared" si="64"/>
        <v>86.132185922167508</v>
      </c>
      <c r="O281" s="41">
        <v>48917.57</v>
      </c>
      <c r="P281" s="36">
        <f t="shared" si="65"/>
        <v>22.017392984168382</v>
      </c>
      <c r="Q281" s="166">
        <v>48917.57</v>
      </c>
      <c r="R281" s="158">
        <f t="shared" si="59"/>
        <v>100</v>
      </c>
      <c r="S281" s="75" t="s">
        <v>12</v>
      </c>
      <c r="T281" s="41" t="s">
        <v>12</v>
      </c>
      <c r="U281" s="158" t="s">
        <v>12</v>
      </c>
      <c r="V281" s="134">
        <f t="shared" si="63"/>
        <v>35771.859999999986</v>
      </c>
      <c r="W281" s="134"/>
      <c r="X281" s="125" t="s">
        <v>816</v>
      </c>
    </row>
    <row r="282" spans="1:24" ht="66" customHeight="1" outlineLevel="1">
      <c r="A282" s="222" t="s">
        <v>185</v>
      </c>
      <c r="B282" s="222"/>
      <c r="C282" s="222"/>
      <c r="D282" s="30" t="s">
        <v>12</v>
      </c>
      <c r="E282" s="31">
        <f>F282+G282+H282</f>
        <v>247797</v>
      </c>
      <c r="F282" s="31">
        <f>F283</f>
        <v>200715</v>
      </c>
      <c r="G282" s="31">
        <f>G283</f>
        <v>47082</v>
      </c>
      <c r="H282" s="31">
        <f>H283</f>
        <v>0</v>
      </c>
      <c r="I282" s="32">
        <f>I283</f>
        <v>37</v>
      </c>
      <c r="J282" s="32">
        <f>J283</f>
        <v>37</v>
      </c>
      <c r="K282" s="55">
        <f t="shared" si="58"/>
        <v>100</v>
      </c>
      <c r="L282" s="31">
        <f>L283</f>
        <v>247797</v>
      </c>
      <c r="M282" s="31">
        <f>M283</f>
        <v>247671.55</v>
      </c>
      <c r="N282" s="55">
        <f t="shared" si="64"/>
        <v>99.949373882653944</v>
      </c>
      <c r="O282" s="31">
        <f>O283</f>
        <v>237413.3</v>
      </c>
      <c r="P282" s="33">
        <f t="shared" si="65"/>
        <v>95.8581233896263</v>
      </c>
      <c r="Q282" s="31">
        <f>Q283</f>
        <v>237413.3</v>
      </c>
      <c r="R282" s="55">
        <f t="shared" si="59"/>
        <v>100</v>
      </c>
      <c r="S282" s="31" t="s">
        <v>12</v>
      </c>
      <c r="T282" s="31" t="s">
        <v>12</v>
      </c>
      <c r="U282" s="55" t="s">
        <v>12</v>
      </c>
      <c r="V282" s="134">
        <f t="shared" si="63"/>
        <v>125.45000000001164</v>
      </c>
      <c r="W282" s="134"/>
      <c r="X282" s="31"/>
    </row>
    <row r="283" spans="1:24" ht="358.5" customHeight="1" outlineLevel="1">
      <c r="A283" s="47">
        <v>1</v>
      </c>
      <c r="B283" s="160" t="s">
        <v>563</v>
      </c>
      <c r="C283" s="43" t="s">
        <v>564</v>
      </c>
      <c r="D283" s="160" t="s">
        <v>13</v>
      </c>
      <c r="E283" s="166">
        <f>F283+G283+H283</f>
        <v>247797</v>
      </c>
      <c r="F283" s="166">
        <v>200715</v>
      </c>
      <c r="G283" s="166">
        <v>47082</v>
      </c>
      <c r="H283" s="166">
        <v>0</v>
      </c>
      <c r="I283" s="157">
        <v>37</v>
      </c>
      <c r="J283" s="157">
        <v>37</v>
      </c>
      <c r="K283" s="158">
        <f t="shared" si="58"/>
        <v>100</v>
      </c>
      <c r="L283" s="166">
        <v>247797</v>
      </c>
      <c r="M283" s="41">
        <v>247671.55</v>
      </c>
      <c r="N283" s="158">
        <f t="shared" si="64"/>
        <v>99.949373882653944</v>
      </c>
      <c r="O283" s="166">
        <v>237413.3</v>
      </c>
      <c r="P283" s="36">
        <f t="shared" si="65"/>
        <v>95.8581233896263</v>
      </c>
      <c r="Q283" s="166">
        <v>237413.3</v>
      </c>
      <c r="R283" s="158">
        <f t="shared" si="59"/>
        <v>100</v>
      </c>
      <c r="S283" s="75" t="s">
        <v>12</v>
      </c>
      <c r="T283" s="41" t="s">
        <v>12</v>
      </c>
      <c r="U283" s="158" t="s">
        <v>12</v>
      </c>
      <c r="V283" s="134">
        <f t="shared" si="63"/>
        <v>125.45000000001164</v>
      </c>
      <c r="W283" s="134"/>
      <c r="X283" s="141" t="s">
        <v>805</v>
      </c>
    </row>
    <row r="284" spans="1:24" s="18" customFormat="1" ht="47.25" customHeight="1">
      <c r="A284" s="24" t="s">
        <v>198</v>
      </c>
      <c r="B284" s="223" t="s">
        <v>530</v>
      </c>
      <c r="C284" s="223"/>
      <c r="D284" s="25" t="s">
        <v>12</v>
      </c>
      <c r="E284" s="26">
        <f>F284+G284+H284</f>
        <v>871283.1</v>
      </c>
      <c r="F284" s="26">
        <f t="shared" ref="F284:J285" si="66">F285</f>
        <v>871283.1</v>
      </c>
      <c r="G284" s="26">
        <f t="shared" si="66"/>
        <v>0</v>
      </c>
      <c r="H284" s="26">
        <f t="shared" si="66"/>
        <v>0</v>
      </c>
      <c r="I284" s="37">
        <f t="shared" si="66"/>
        <v>5</v>
      </c>
      <c r="J284" s="37">
        <f t="shared" si="66"/>
        <v>4</v>
      </c>
      <c r="K284" s="84">
        <f t="shared" si="58"/>
        <v>80</v>
      </c>
      <c r="L284" s="26">
        <f>L285</f>
        <v>871283.1</v>
      </c>
      <c r="M284" s="26">
        <f>M285</f>
        <v>866809</v>
      </c>
      <c r="N284" s="84">
        <f t="shared" si="64"/>
        <v>99.48649296652259</v>
      </c>
      <c r="O284" s="26">
        <f>O285</f>
        <v>23958</v>
      </c>
      <c r="P284" s="29">
        <f t="shared" si="65"/>
        <v>2.7639306929208165</v>
      </c>
      <c r="Q284" s="26">
        <f>Q285</f>
        <v>23958</v>
      </c>
      <c r="R284" s="84">
        <f t="shared" si="59"/>
        <v>100</v>
      </c>
      <c r="S284" s="26" t="s">
        <v>12</v>
      </c>
      <c r="T284" s="26" t="s">
        <v>12</v>
      </c>
      <c r="U284" s="84" t="s">
        <v>12</v>
      </c>
      <c r="V284" s="134">
        <f t="shared" si="63"/>
        <v>4474.0999999999767</v>
      </c>
      <c r="W284" s="134"/>
      <c r="X284" s="26"/>
    </row>
    <row r="285" spans="1:24" ht="99.75" customHeight="1" outlineLevel="1">
      <c r="A285" s="222" t="s">
        <v>186</v>
      </c>
      <c r="B285" s="222"/>
      <c r="C285" s="222"/>
      <c r="D285" s="30" t="s">
        <v>12</v>
      </c>
      <c r="E285" s="31">
        <f t="shared" ref="E285:E309" si="67">F285+G285+H285</f>
        <v>871283.1</v>
      </c>
      <c r="F285" s="31">
        <f t="shared" si="66"/>
        <v>871283.1</v>
      </c>
      <c r="G285" s="31">
        <f t="shared" si="66"/>
        <v>0</v>
      </c>
      <c r="H285" s="31">
        <f t="shared" si="66"/>
        <v>0</v>
      </c>
      <c r="I285" s="32">
        <f t="shared" si="66"/>
        <v>5</v>
      </c>
      <c r="J285" s="32">
        <f t="shared" si="66"/>
        <v>4</v>
      </c>
      <c r="K285" s="55">
        <f t="shared" si="58"/>
        <v>80</v>
      </c>
      <c r="L285" s="31">
        <f>L286</f>
        <v>871283.1</v>
      </c>
      <c r="M285" s="31">
        <f>M286</f>
        <v>866809</v>
      </c>
      <c r="N285" s="55">
        <f t="shared" si="64"/>
        <v>99.48649296652259</v>
      </c>
      <c r="O285" s="31">
        <f>O286</f>
        <v>23958</v>
      </c>
      <c r="P285" s="33">
        <f t="shared" si="65"/>
        <v>2.7639306929208165</v>
      </c>
      <c r="Q285" s="31">
        <f>Q286</f>
        <v>23958</v>
      </c>
      <c r="R285" s="55">
        <f t="shared" si="59"/>
        <v>100</v>
      </c>
      <c r="S285" s="31" t="s">
        <v>12</v>
      </c>
      <c r="T285" s="31" t="s">
        <v>12</v>
      </c>
      <c r="U285" s="55" t="s">
        <v>12</v>
      </c>
      <c r="V285" s="134">
        <f t="shared" si="63"/>
        <v>4474.0999999999767</v>
      </c>
      <c r="W285" s="134"/>
      <c r="X285" s="31"/>
    </row>
    <row r="286" spans="1:24" ht="376.5" customHeight="1" outlineLevel="1">
      <c r="A286" s="47">
        <v>1</v>
      </c>
      <c r="B286" s="52" t="s">
        <v>565</v>
      </c>
      <c r="C286" s="52" t="s">
        <v>566</v>
      </c>
      <c r="D286" s="52" t="s">
        <v>13</v>
      </c>
      <c r="E286" s="166">
        <f t="shared" si="67"/>
        <v>871283.1</v>
      </c>
      <c r="F286" s="41">
        <v>871283.1</v>
      </c>
      <c r="G286" s="39">
        <v>0</v>
      </c>
      <c r="H286" s="39">
        <v>0</v>
      </c>
      <c r="I286" s="157">
        <v>5</v>
      </c>
      <c r="J286" s="157">
        <v>4</v>
      </c>
      <c r="K286" s="158">
        <f t="shared" si="58"/>
        <v>80</v>
      </c>
      <c r="L286" s="166">
        <v>871283.1</v>
      </c>
      <c r="M286" s="41">
        <v>866809</v>
      </c>
      <c r="N286" s="158">
        <f t="shared" si="64"/>
        <v>99.48649296652259</v>
      </c>
      <c r="O286" s="166">
        <v>23958</v>
      </c>
      <c r="P286" s="36">
        <f t="shared" si="65"/>
        <v>2.7639306929208165</v>
      </c>
      <c r="Q286" s="166">
        <v>23958</v>
      </c>
      <c r="R286" s="158">
        <f t="shared" si="59"/>
        <v>100</v>
      </c>
      <c r="S286" s="75" t="s">
        <v>12</v>
      </c>
      <c r="T286" s="41" t="s">
        <v>12</v>
      </c>
      <c r="U286" s="158" t="s">
        <v>12</v>
      </c>
      <c r="V286" s="134">
        <f t="shared" si="63"/>
        <v>4474.0999999999767</v>
      </c>
      <c r="W286" s="134"/>
      <c r="X286" s="125" t="s">
        <v>817</v>
      </c>
    </row>
    <row r="287" spans="1:24" s="18" customFormat="1" ht="78" customHeight="1">
      <c r="A287" s="24" t="s">
        <v>201</v>
      </c>
      <c r="B287" s="223" t="s">
        <v>543</v>
      </c>
      <c r="C287" s="223"/>
      <c r="D287" s="25" t="s">
        <v>12</v>
      </c>
      <c r="E287" s="26">
        <f>F287+G287+H287</f>
        <v>254074.01</v>
      </c>
      <c r="F287" s="26">
        <f t="shared" ref="F287:J288" si="68">F288</f>
        <v>147362.91</v>
      </c>
      <c r="G287" s="26">
        <f t="shared" si="68"/>
        <v>106711.1</v>
      </c>
      <c r="H287" s="26">
        <f t="shared" si="68"/>
        <v>0</v>
      </c>
      <c r="I287" s="37">
        <f t="shared" si="68"/>
        <v>23</v>
      </c>
      <c r="J287" s="37">
        <f t="shared" si="68"/>
        <v>13</v>
      </c>
      <c r="K287" s="84">
        <f t="shared" si="58"/>
        <v>56.521739130434781</v>
      </c>
      <c r="L287" s="26">
        <f>L288</f>
        <v>254074.01</v>
      </c>
      <c r="M287" s="26">
        <f>M288</f>
        <v>189029.89</v>
      </c>
      <c r="N287" s="84">
        <f t="shared" si="64"/>
        <v>74.399538150320851</v>
      </c>
      <c r="O287" s="26">
        <f>O288</f>
        <v>18257.400000000001</v>
      </c>
      <c r="P287" s="29">
        <f t="shared" si="65"/>
        <v>9.6584725304553682</v>
      </c>
      <c r="Q287" s="26">
        <f>Q288</f>
        <v>18257.400000000001</v>
      </c>
      <c r="R287" s="84">
        <f t="shared" si="59"/>
        <v>100</v>
      </c>
      <c r="S287" s="26" t="s">
        <v>12</v>
      </c>
      <c r="T287" s="26" t="s">
        <v>12</v>
      </c>
      <c r="U287" s="84" t="s">
        <v>12</v>
      </c>
      <c r="V287" s="134">
        <f t="shared" si="63"/>
        <v>65044.119999999995</v>
      </c>
      <c r="W287" s="134"/>
      <c r="X287" s="26"/>
    </row>
    <row r="288" spans="1:24" ht="67.5" customHeight="1" outlineLevel="1">
      <c r="A288" s="222" t="s">
        <v>187</v>
      </c>
      <c r="B288" s="222"/>
      <c r="C288" s="222"/>
      <c r="D288" s="30" t="s">
        <v>12</v>
      </c>
      <c r="E288" s="31">
        <f t="shared" si="67"/>
        <v>254074.01</v>
      </c>
      <c r="F288" s="31">
        <f t="shared" si="68"/>
        <v>147362.91</v>
      </c>
      <c r="G288" s="31">
        <f t="shared" si="68"/>
        <v>106711.1</v>
      </c>
      <c r="H288" s="31">
        <f t="shared" si="68"/>
        <v>0</v>
      </c>
      <c r="I288" s="32">
        <f t="shared" si="68"/>
        <v>23</v>
      </c>
      <c r="J288" s="32">
        <f t="shared" si="68"/>
        <v>13</v>
      </c>
      <c r="K288" s="55">
        <f t="shared" si="58"/>
        <v>56.521739130434781</v>
      </c>
      <c r="L288" s="31">
        <f>L289</f>
        <v>254074.01</v>
      </c>
      <c r="M288" s="31">
        <f>M289</f>
        <v>189029.89</v>
      </c>
      <c r="N288" s="55">
        <f t="shared" si="64"/>
        <v>74.399538150320851</v>
      </c>
      <c r="O288" s="31">
        <f>O289</f>
        <v>18257.400000000001</v>
      </c>
      <c r="P288" s="33">
        <f t="shared" si="65"/>
        <v>9.6584725304553682</v>
      </c>
      <c r="Q288" s="31">
        <f>Q289</f>
        <v>18257.400000000001</v>
      </c>
      <c r="R288" s="55">
        <f t="shared" si="59"/>
        <v>100</v>
      </c>
      <c r="S288" s="31" t="s">
        <v>12</v>
      </c>
      <c r="T288" s="31" t="s">
        <v>12</v>
      </c>
      <c r="U288" s="55" t="s">
        <v>12</v>
      </c>
      <c r="V288" s="134">
        <f t="shared" si="63"/>
        <v>65044.119999999995</v>
      </c>
      <c r="W288" s="134"/>
      <c r="X288" s="31"/>
    </row>
    <row r="289" spans="1:24" ht="409.5" customHeight="1" outlineLevel="1">
      <c r="A289" s="47">
        <v>1</v>
      </c>
      <c r="B289" s="52" t="s">
        <v>640</v>
      </c>
      <c r="C289" s="160" t="s">
        <v>699</v>
      </c>
      <c r="D289" s="43" t="s">
        <v>13</v>
      </c>
      <c r="E289" s="166">
        <f t="shared" si="67"/>
        <v>254074.01</v>
      </c>
      <c r="F289" s="166">
        <v>147362.91</v>
      </c>
      <c r="G289" s="166">
        <v>106711.1</v>
      </c>
      <c r="H289" s="166">
        <v>0</v>
      </c>
      <c r="I289" s="157">
        <v>23</v>
      </c>
      <c r="J289" s="157">
        <v>13</v>
      </c>
      <c r="K289" s="158">
        <f t="shared" si="58"/>
        <v>56.521739130434781</v>
      </c>
      <c r="L289" s="166">
        <v>254074.01</v>
      </c>
      <c r="M289" s="166">
        <v>189029.89</v>
      </c>
      <c r="N289" s="158">
        <f t="shared" si="64"/>
        <v>74.399538150320851</v>
      </c>
      <c r="O289" s="166">
        <v>18257.400000000001</v>
      </c>
      <c r="P289" s="36">
        <f t="shared" si="65"/>
        <v>9.6584725304553682</v>
      </c>
      <c r="Q289" s="166">
        <v>18257.400000000001</v>
      </c>
      <c r="R289" s="158">
        <f t="shared" si="59"/>
        <v>100</v>
      </c>
      <c r="S289" s="50" t="s">
        <v>12</v>
      </c>
      <c r="T289" s="166" t="s">
        <v>12</v>
      </c>
      <c r="U289" s="158" t="s">
        <v>12</v>
      </c>
      <c r="V289" s="134">
        <f t="shared" si="63"/>
        <v>65044.119999999995</v>
      </c>
      <c r="W289" s="134"/>
      <c r="X289" s="125" t="s">
        <v>818</v>
      </c>
    </row>
    <row r="290" spans="1:24" s="18" customFormat="1" ht="80.25" customHeight="1">
      <c r="A290" s="24" t="s">
        <v>374</v>
      </c>
      <c r="B290" s="223" t="s">
        <v>574</v>
      </c>
      <c r="C290" s="223"/>
      <c r="D290" s="25" t="s">
        <v>12</v>
      </c>
      <c r="E290" s="26">
        <f t="shared" si="67"/>
        <v>114651.6</v>
      </c>
      <c r="F290" s="26">
        <f>F291+F293+F295</f>
        <v>0</v>
      </c>
      <c r="G290" s="26">
        <f>G291+G293+G295</f>
        <v>0</v>
      </c>
      <c r="H290" s="26">
        <f>H291+H293+H295</f>
        <v>114651.6</v>
      </c>
      <c r="I290" s="37" t="s">
        <v>12</v>
      </c>
      <c r="J290" s="37" t="s">
        <v>12</v>
      </c>
      <c r="K290" s="84" t="s">
        <v>12</v>
      </c>
      <c r="L290" s="26" t="s">
        <v>12</v>
      </c>
      <c r="M290" s="26" t="s">
        <v>12</v>
      </c>
      <c r="N290" s="84" t="s">
        <v>12</v>
      </c>
      <c r="O290" s="26" t="s">
        <v>12</v>
      </c>
      <c r="P290" s="29" t="s">
        <v>12</v>
      </c>
      <c r="Q290" s="26" t="s">
        <v>12</v>
      </c>
      <c r="R290" s="84" t="s">
        <v>12</v>
      </c>
      <c r="S290" s="26">
        <f>S291+S293+S295</f>
        <v>114651.6</v>
      </c>
      <c r="T290" s="26">
        <f>T291+T293+T295</f>
        <v>29409.9</v>
      </c>
      <c r="U290" s="84">
        <f t="shared" ref="U290:U305" si="69">T290/S290%</f>
        <v>25.6515390975791</v>
      </c>
      <c r="V290" s="134"/>
      <c r="W290" s="134"/>
      <c r="X290" s="26"/>
    </row>
    <row r="291" spans="1:24" ht="73.5" customHeight="1" outlineLevel="1">
      <c r="A291" s="222" t="s">
        <v>385</v>
      </c>
      <c r="B291" s="222"/>
      <c r="C291" s="222"/>
      <c r="D291" s="30" t="s">
        <v>12</v>
      </c>
      <c r="E291" s="31">
        <f t="shared" si="67"/>
        <v>12151.6</v>
      </c>
      <c r="F291" s="31">
        <v>0</v>
      </c>
      <c r="G291" s="31">
        <v>0</v>
      </c>
      <c r="H291" s="31">
        <f>H292</f>
        <v>12151.6</v>
      </c>
      <c r="I291" s="32" t="s">
        <v>12</v>
      </c>
      <c r="J291" s="32" t="s">
        <v>12</v>
      </c>
      <c r="K291" s="55" t="s">
        <v>12</v>
      </c>
      <c r="L291" s="31" t="s">
        <v>12</v>
      </c>
      <c r="M291" s="31" t="s">
        <v>12</v>
      </c>
      <c r="N291" s="55" t="s">
        <v>12</v>
      </c>
      <c r="O291" s="31" t="s">
        <v>12</v>
      </c>
      <c r="P291" s="33" t="s">
        <v>12</v>
      </c>
      <c r="Q291" s="31" t="s">
        <v>12</v>
      </c>
      <c r="R291" s="55" t="s">
        <v>12</v>
      </c>
      <c r="S291" s="31">
        <f>S292</f>
        <v>12151.6</v>
      </c>
      <c r="T291" s="31">
        <f>T292</f>
        <v>9409.9</v>
      </c>
      <c r="U291" s="55">
        <f t="shared" si="69"/>
        <v>77.437539089502607</v>
      </c>
      <c r="V291" s="134"/>
      <c r="W291" s="134"/>
      <c r="X291" s="31"/>
    </row>
    <row r="292" spans="1:24" ht="101.25" customHeight="1" outlineLevel="1">
      <c r="A292" s="47">
        <v>1</v>
      </c>
      <c r="B292" s="160" t="s">
        <v>685</v>
      </c>
      <c r="C292" s="160" t="s">
        <v>686</v>
      </c>
      <c r="D292" s="160" t="s">
        <v>16</v>
      </c>
      <c r="E292" s="166">
        <f t="shared" si="67"/>
        <v>12151.6</v>
      </c>
      <c r="F292" s="39">
        <v>0</v>
      </c>
      <c r="G292" s="39">
        <v>0</v>
      </c>
      <c r="H292" s="39">
        <v>12151.6</v>
      </c>
      <c r="I292" s="157" t="s">
        <v>12</v>
      </c>
      <c r="J292" s="157" t="s">
        <v>12</v>
      </c>
      <c r="K292" s="158" t="s">
        <v>12</v>
      </c>
      <c r="L292" s="166" t="s">
        <v>12</v>
      </c>
      <c r="M292" s="166" t="s">
        <v>12</v>
      </c>
      <c r="N292" s="158" t="s">
        <v>12</v>
      </c>
      <c r="O292" s="166" t="s">
        <v>12</v>
      </c>
      <c r="P292" s="36" t="s">
        <v>12</v>
      </c>
      <c r="Q292" s="166" t="s">
        <v>12</v>
      </c>
      <c r="R292" s="158" t="s">
        <v>12</v>
      </c>
      <c r="S292" s="166">
        <v>12151.6</v>
      </c>
      <c r="T292" s="166">
        <v>9409.9</v>
      </c>
      <c r="U292" s="158">
        <f t="shared" si="69"/>
        <v>77.437539089502607</v>
      </c>
      <c r="V292" s="134"/>
      <c r="W292" s="134"/>
      <c r="X292" s="39"/>
    </row>
    <row r="293" spans="1:24" ht="73.5" customHeight="1" outlineLevel="1">
      <c r="A293" s="222" t="s">
        <v>386</v>
      </c>
      <c r="B293" s="222"/>
      <c r="C293" s="222"/>
      <c r="D293" s="30" t="s">
        <v>12</v>
      </c>
      <c r="E293" s="31">
        <f t="shared" si="67"/>
        <v>100000</v>
      </c>
      <c r="F293" s="31">
        <f>F294</f>
        <v>0</v>
      </c>
      <c r="G293" s="31">
        <f t="shared" ref="G293:H295" si="70">G294</f>
        <v>0</v>
      </c>
      <c r="H293" s="31">
        <f t="shared" si="70"/>
        <v>100000</v>
      </c>
      <c r="I293" s="32" t="s">
        <v>12</v>
      </c>
      <c r="J293" s="32" t="s">
        <v>12</v>
      </c>
      <c r="K293" s="55" t="s">
        <v>12</v>
      </c>
      <c r="L293" s="31" t="s">
        <v>12</v>
      </c>
      <c r="M293" s="31" t="s">
        <v>12</v>
      </c>
      <c r="N293" s="55" t="s">
        <v>12</v>
      </c>
      <c r="O293" s="31" t="s">
        <v>12</v>
      </c>
      <c r="P293" s="33" t="s">
        <v>12</v>
      </c>
      <c r="Q293" s="31" t="s">
        <v>12</v>
      </c>
      <c r="R293" s="55" t="s">
        <v>12</v>
      </c>
      <c r="S293" s="31">
        <f>S294</f>
        <v>100000</v>
      </c>
      <c r="T293" s="31">
        <f>T294</f>
        <v>20000</v>
      </c>
      <c r="U293" s="55">
        <f t="shared" si="69"/>
        <v>20</v>
      </c>
      <c r="V293" s="134"/>
      <c r="W293" s="134"/>
      <c r="X293" s="31"/>
    </row>
    <row r="294" spans="1:24" ht="152.25" customHeight="1" outlineLevel="1">
      <c r="A294" s="47">
        <v>1</v>
      </c>
      <c r="B294" s="160" t="s">
        <v>687</v>
      </c>
      <c r="C294" s="160" t="s">
        <v>700</v>
      </c>
      <c r="D294" s="160" t="s">
        <v>688</v>
      </c>
      <c r="E294" s="166">
        <f t="shared" si="67"/>
        <v>100000</v>
      </c>
      <c r="F294" s="39">
        <v>0</v>
      </c>
      <c r="G294" s="39">
        <v>0</v>
      </c>
      <c r="H294" s="39">
        <v>100000</v>
      </c>
      <c r="I294" s="157" t="s">
        <v>12</v>
      </c>
      <c r="J294" s="157" t="s">
        <v>12</v>
      </c>
      <c r="K294" s="158" t="s">
        <v>12</v>
      </c>
      <c r="L294" s="166" t="s">
        <v>12</v>
      </c>
      <c r="M294" s="166" t="s">
        <v>12</v>
      </c>
      <c r="N294" s="158" t="s">
        <v>12</v>
      </c>
      <c r="O294" s="166" t="s">
        <v>12</v>
      </c>
      <c r="P294" s="36" t="s">
        <v>12</v>
      </c>
      <c r="Q294" s="166" t="s">
        <v>12</v>
      </c>
      <c r="R294" s="158" t="s">
        <v>12</v>
      </c>
      <c r="S294" s="166">
        <v>100000</v>
      </c>
      <c r="T294" s="166">
        <v>20000</v>
      </c>
      <c r="U294" s="158">
        <f t="shared" si="69"/>
        <v>20</v>
      </c>
      <c r="V294" s="134"/>
      <c r="W294" s="134"/>
      <c r="X294" s="39"/>
    </row>
    <row r="295" spans="1:24" ht="73.5" customHeight="1" outlineLevel="1">
      <c r="A295" s="222" t="s">
        <v>387</v>
      </c>
      <c r="B295" s="222"/>
      <c r="C295" s="222"/>
      <c r="D295" s="30" t="s">
        <v>12</v>
      </c>
      <c r="E295" s="31">
        <f t="shared" si="67"/>
        <v>2500</v>
      </c>
      <c r="F295" s="31">
        <f>F296</f>
        <v>0</v>
      </c>
      <c r="G295" s="31">
        <f t="shared" si="70"/>
        <v>0</v>
      </c>
      <c r="H295" s="31">
        <f t="shared" si="70"/>
        <v>2500</v>
      </c>
      <c r="I295" s="32" t="s">
        <v>12</v>
      </c>
      <c r="J295" s="32" t="s">
        <v>12</v>
      </c>
      <c r="K295" s="55" t="s">
        <v>12</v>
      </c>
      <c r="L295" s="31" t="s">
        <v>12</v>
      </c>
      <c r="M295" s="31" t="s">
        <v>12</v>
      </c>
      <c r="N295" s="55" t="s">
        <v>12</v>
      </c>
      <c r="O295" s="31" t="s">
        <v>12</v>
      </c>
      <c r="P295" s="33" t="s">
        <v>12</v>
      </c>
      <c r="Q295" s="31" t="s">
        <v>12</v>
      </c>
      <c r="R295" s="55" t="s">
        <v>12</v>
      </c>
      <c r="S295" s="31">
        <f>S296</f>
        <v>2500</v>
      </c>
      <c r="T295" s="31">
        <f>T296</f>
        <v>0</v>
      </c>
      <c r="U295" s="55">
        <f t="shared" si="69"/>
        <v>0</v>
      </c>
      <c r="V295" s="134"/>
      <c r="W295" s="134"/>
      <c r="X295" s="31"/>
    </row>
    <row r="296" spans="1:24" ht="165.75" customHeight="1" outlineLevel="1">
      <c r="A296" s="47">
        <v>1</v>
      </c>
      <c r="B296" s="160" t="s">
        <v>567</v>
      </c>
      <c r="C296" s="160" t="s">
        <v>420</v>
      </c>
      <c r="D296" s="160" t="s">
        <v>689</v>
      </c>
      <c r="E296" s="166">
        <f t="shared" si="67"/>
        <v>2500</v>
      </c>
      <c r="F296" s="39">
        <v>0</v>
      </c>
      <c r="G296" s="39">
        <v>0</v>
      </c>
      <c r="H296" s="39">
        <v>2500</v>
      </c>
      <c r="I296" s="157" t="s">
        <v>12</v>
      </c>
      <c r="J296" s="157" t="s">
        <v>12</v>
      </c>
      <c r="K296" s="158" t="s">
        <v>12</v>
      </c>
      <c r="L296" s="166" t="s">
        <v>12</v>
      </c>
      <c r="M296" s="166" t="s">
        <v>12</v>
      </c>
      <c r="N296" s="158" t="s">
        <v>12</v>
      </c>
      <c r="O296" s="166" t="s">
        <v>12</v>
      </c>
      <c r="P296" s="36" t="s">
        <v>12</v>
      </c>
      <c r="Q296" s="166" t="s">
        <v>12</v>
      </c>
      <c r="R296" s="158" t="s">
        <v>12</v>
      </c>
      <c r="S296" s="166">
        <v>2500</v>
      </c>
      <c r="T296" s="166">
        <v>0</v>
      </c>
      <c r="U296" s="158">
        <f t="shared" si="69"/>
        <v>0</v>
      </c>
      <c r="V296" s="134"/>
      <c r="W296" s="134"/>
      <c r="X296" s="166" t="s">
        <v>690</v>
      </c>
    </row>
    <row r="297" spans="1:24" s="18" customFormat="1" ht="80.25" customHeight="1">
      <c r="A297" s="24" t="s">
        <v>639</v>
      </c>
      <c r="B297" s="223" t="s">
        <v>573</v>
      </c>
      <c r="C297" s="223"/>
      <c r="D297" s="25" t="s">
        <v>12</v>
      </c>
      <c r="E297" s="26">
        <f t="shared" si="67"/>
        <v>529140.80000000005</v>
      </c>
      <c r="F297" s="26">
        <f t="shared" ref="F297:H298" si="71">F298</f>
        <v>428604</v>
      </c>
      <c r="G297" s="26">
        <f t="shared" si="71"/>
        <v>100536.8</v>
      </c>
      <c r="H297" s="26">
        <f t="shared" si="71"/>
        <v>0</v>
      </c>
      <c r="I297" s="37" t="s">
        <v>12</v>
      </c>
      <c r="J297" s="37" t="s">
        <v>12</v>
      </c>
      <c r="K297" s="84" t="s">
        <v>12</v>
      </c>
      <c r="L297" s="26" t="s">
        <v>12</v>
      </c>
      <c r="M297" s="26" t="s">
        <v>12</v>
      </c>
      <c r="N297" s="84" t="s">
        <v>12</v>
      </c>
      <c r="O297" s="26" t="s">
        <v>12</v>
      </c>
      <c r="P297" s="29" t="s">
        <v>12</v>
      </c>
      <c r="Q297" s="26" t="s">
        <v>12</v>
      </c>
      <c r="R297" s="84" t="s">
        <v>12</v>
      </c>
      <c r="S297" s="26">
        <f>S298</f>
        <v>529140.80000000005</v>
      </c>
      <c r="T297" s="26">
        <f>T298</f>
        <v>168664.61</v>
      </c>
      <c r="U297" s="84">
        <f t="shared" si="69"/>
        <v>31.875185205903602</v>
      </c>
      <c r="V297" s="134"/>
      <c r="W297" s="134"/>
      <c r="X297" s="26"/>
    </row>
    <row r="298" spans="1:24" ht="73.5" customHeight="1" outlineLevel="1">
      <c r="A298" s="222" t="s">
        <v>188</v>
      </c>
      <c r="B298" s="222"/>
      <c r="C298" s="222"/>
      <c r="D298" s="30" t="s">
        <v>12</v>
      </c>
      <c r="E298" s="31">
        <f t="shared" si="67"/>
        <v>529140.80000000005</v>
      </c>
      <c r="F298" s="31">
        <f t="shared" si="71"/>
        <v>428604</v>
      </c>
      <c r="G298" s="31">
        <f t="shared" si="71"/>
        <v>100536.8</v>
      </c>
      <c r="H298" s="31">
        <f t="shared" si="71"/>
        <v>0</v>
      </c>
      <c r="I298" s="32" t="s">
        <v>12</v>
      </c>
      <c r="J298" s="32" t="s">
        <v>12</v>
      </c>
      <c r="K298" s="55" t="s">
        <v>12</v>
      </c>
      <c r="L298" s="31" t="s">
        <v>12</v>
      </c>
      <c r="M298" s="31" t="s">
        <v>12</v>
      </c>
      <c r="N298" s="55" t="s">
        <v>12</v>
      </c>
      <c r="O298" s="31" t="s">
        <v>12</v>
      </c>
      <c r="P298" s="33" t="s">
        <v>12</v>
      </c>
      <c r="Q298" s="31" t="s">
        <v>12</v>
      </c>
      <c r="R298" s="55" t="s">
        <v>12</v>
      </c>
      <c r="S298" s="31">
        <f>S299</f>
        <v>529140.80000000005</v>
      </c>
      <c r="T298" s="31">
        <f>T299</f>
        <v>168664.61</v>
      </c>
      <c r="U298" s="55">
        <f t="shared" si="69"/>
        <v>31.875185205903602</v>
      </c>
      <c r="V298" s="134"/>
      <c r="W298" s="134"/>
      <c r="X298" s="31"/>
    </row>
    <row r="299" spans="1:24" ht="243" customHeight="1" outlineLevel="1">
      <c r="A299" s="47">
        <v>1</v>
      </c>
      <c r="B299" s="139" t="s">
        <v>384</v>
      </c>
      <c r="C299" s="160" t="s">
        <v>420</v>
      </c>
      <c r="D299" s="160" t="s">
        <v>13</v>
      </c>
      <c r="E299" s="166">
        <f t="shared" si="67"/>
        <v>529140.80000000005</v>
      </c>
      <c r="F299" s="39">
        <v>428604</v>
      </c>
      <c r="G299" s="39">
        <v>100536.8</v>
      </c>
      <c r="H299" s="39">
        <v>0</v>
      </c>
      <c r="I299" s="157" t="s">
        <v>12</v>
      </c>
      <c r="J299" s="157" t="s">
        <v>12</v>
      </c>
      <c r="K299" s="158" t="s">
        <v>12</v>
      </c>
      <c r="L299" s="166" t="s">
        <v>12</v>
      </c>
      <c r="M299" s="166" t="s">
        <v>12</v>
      </c>
      <c r="N299" s="158" t="s">
        <v>12</v>
      </c>
      <c r="O299" s="166" t="s">
        <v>12</v>
      </c>
      <c r="P299" s="36" t="s">
        <v>12</v>
      </c>
      <c r="Q299" s="166" t="s">
        <v>12</v>
      </c>
      <c r="R299" s="158" t="s">
        <v>12</v>
      </c>
      <c r="S299" s="166">
        <v>529140.80000000005</v>
      </c>
      <c r="T299" s="166">
        <v>168664.61</v>
      </c>
      <c r="U299" s="158">
        <f t="shared" si="69"/>
        <v>31.875185205903602</v>
      </c>
      <c r="V299" s="134"/>
      <c r="W299" s="134"/>
      <c r="X299" s="160" t="s">
        <v>806</v>
      </c>
    </row>
    <row r="300" spans="1:24" s="18" customFormat="1" ht="45" customHeight="1">
      <c r="A300" s="14" t="s">
        <v>33</v>
      </c>
      <c r="B300" s="245" t="s">
        <v>572</v>
      </c>
      <c r="C300" s="245"/>
      <c r="D300" s="15" t="s">
        <v>12</v>
      </c>
      <c r="E300" s="16">
        <f>F300+G300+H300</f>
        <v>729148.5</v>
      </c>
      <c r="F300" s="16">
        <f>F301+F305</f>
        <v>547598.9</v>
      </c>
      <c r="G300" s="16">
        <f>G301+G305</f>
        <v>128449.60000000001</v>
      </c>
      <c r="H300" s="16">
        <f>H301+H305</f>
        <v>53100</v>
      </c>
      <c r="I300" s="6">
        <f>I301+I305</f>
        <v>142</v>
      </c>
      <c r="J300" s="6">
        <f>J301+J305</f>
        <v>123</v>
      </c>
      <c r="K300" s="105">
        <f t="shared" ref="K300:K352" si="72">J300/I300%</f>
        <v>86.619718309859152</v>
      </c>
      <c r="L300" s="16">
        <f>L301+L305</f>
        <v>662783.59999999986</v>
      </c>
      <c r="M300" s="16">
        <f>M301+M305</f>
        <v>505175.62999999995</v>
      </c>
      <c r="N300" s="105">
        <f>M300/L300%</f>
        <v>76.220297243323472</v>
      </c>
      <c r="O300" s="16">
        <f>O301+O305</f>
        <v>365820.81000000006</v>
      </c>
      <c r="P300" s="17">
        <f t="shared" ref="P300:P321" si="73">O300/M300%</f>
        <v>72.414579856118579</v>
      </c>
      <c r="Q300" s="16">
        <f>Q301+Q305</f>
        <v>369437.54000000004</v>
      </c>
      <c r="R300" s="105">
        <f t="shared" ref="R300:R363" si="74">Q300/O300%</f>
        <v>100.98866163464018</v>
      </c>
      <c r="S300" s="16">
        <f>S305</f>
        <v>66364.899999999994</v>
      </c>
      <c r="T300" s="16">
        <f>T305</f>
        <v>66364.899999999994</v>
      </c>
      <c r="U300" s="105">
        <f t="shared" si="69"/>
        <v>100.00000000000001</v>
      </c>
      <c r="V300" s="134">
        <f t="shared" si="63"/>
        <v>157607.96999999991</v>
      </c>
      <c r="W300" s="134"/>
      <c r="X300" s="16"/>
    </row>
    <row r="301" spans="1:24" s="18" customFormat="1" ht="45" customHeight="1">
      <c r="A301" s="19" t="s">
        <v>34</v>
      </c>
      <c r="B301" s="244" t="s">
        <v>511</v>
      </c>
      <c r="C301" s="244"/>
      <c r="D301" s="20" t="s">
        <v>12</v>
      </c>
      <c r="E301" s="21">
        <f t="shared" si="67"/>
        <v>19987.2</v>
      </c>
      <c r="F301" s="21">
        <f t="shared" ref="F301:J303" si="75">F302</f>
        <v>16189.6</v>
      </c>
      <c r="G301" s="21">
        <f t="shared" si="75"/>
        <v>3797.6</v>
      </c>
      <c r="H301" s="21">
        <f t="shared" si="75"/>
        <v>0</v>
      </c>
      <c r="I301" s="22">
        <f t="shared" si="75"/>
        <v>0</v>
      </c>
      <c r="J301" s="22">
        <f t="shared" si="75"/>
        <v>0</v>
      </c>
      <c r="K301" s="106" t="e">
        <f>J301/I301</f>
        <v>#DIV/0!</v>
      </c>
      <c r="L301" s="21">
        <f t="shared" ref="L301:M303" si="76">L302</f>
        <v>19987.2</v>
      </c>
      <c r="M301" s="21">
        <f t="shared" si="76"/>
        <v>0</v>
      </c>
      <c r="N301" s="106">
        <f>M301/L301</f>
        <v>0</v>
      </c>
      <c r="O301" s="21">
        <f>O302</f>
        <v>0</v>
      </c>
      <c r="P301" s="23" t="e">
        <f t="shared" si="73"/>
        <v>#DIV/0!</v>
      </c>
      <c r="Q301" s="21">
        <f>Q302</f>
        <v>0</v>
      </c>
      <c r="R301" s="106" t="e">
        <f>Q301/O301%</f>
        <v>#DIV/0!</v>
      </c>
      <c r="S301" s="21" t="s">
        <v>12</v>
      </c>
      <c r="T301" s="21" t="s">
        <v>12</v>
      </c>
      <c r="U301" s="106" t="s">
        <v>12</v>
      </c>
      <c r="V301" s="134">
        <f t="shared" si="63"/>
        <v>19987.2</v>
      </c>
      <c r="W301" s="134"/>
      <c r="X301" s="21"/>
    </row>
    <row r="302" spans="1:24" s="18" customFormat="1" ht="57" customHeight="1">
      <c r="A302" s="24" t="s">
        <v>35</v>
      </c>
      <c r="B302" s="223" t="s">
        <v>526</v>
      </c>
      <c r="C302" s="223"/>
      <c r="D302" s="25" t="s">
        <v>12</v>
      </c>
      <c r="E302" s="26">
        <f t="shared" si="67"/>
        <v>19987.2</v>
      </c>
      <c r="F302" s="26">
        <f t="shared" si="75"/>
        <v>16189.6</v>
      </c>
      <c r="G302" s="26">
        <f t="shared" si="75"/>
        <v>3797.6</v>
      </c>
      <c r="H302" s="26">
        <f t="shared" si="75"/>
        <v>0</v>
      </c>
      <c r="I302" s="37">
        <f t="shared" si="75"/>
        <v>0</v>
      </c>
      <c r="J302" s="37">
        <f t="shared" si="75"/>
        <v>0</v>
      </c>
      <c r="K302" s="84" t="e">
        <f>J302/I302</f>
        <v>#DIV/0!</v>
      </c>
      <c r="L302" s="26">
        <f t="shared" si="76"/>
        <v>19987.2</v>
      </c>
      <c r="M302" s="26">
        <f t="shared" si="76"/>
        <v>0</v>
      </c>
      <c r="N302" s="84">
        <f>M302/L302</f>
        <v>0</v>
      </c>
      <c r="O302" s="26">
        <f>O303</f>
        <v>0</v>
      </c>
      <c r="P302" s="29" t="e">
        <f t="shared" si="73"/>
        <v>#DIV/0!</v>
      </c>
      <c r="Q302" s="26">
        <f>Q303</f>
        <v>0</v>
      </c>
      <c r="R302" s="84" t="e">
        <f>Q302/O302%</f>
        <v>#DIV/0!</v>
      </c>
      <c r="S302" s="26" t="s">
        <v>12</v>
      </c>
      <c r="T302" s="26" t="s">
        <v>12</v>
      </c>
      <c r="U302" s="84" t="s">
        <v>12</v>
      </c>
      <c r="V302" s="134">
        <f t="shared" si="63"/>
        <v>19987.2</v>
      </c>
      <c r="W302" s="134"/>
      <c r="X302" s="26"/>
    </row>
    <row r="303" spans="1:24" ht="171" customHeight="1" outlineLevel="1">
      <c r="A303" s="222" t="s">
        <v>189</v>
      </c>
      <c r="B303" s="222"/>
      <c r="C303" s="222"/>
      <c r="D303" s="30" t="s">
        <v>12</v>
      </c>
      <c r="E303" s="31">
        <f t="shared" si="67"/>
        <v>19987.2</v>
      </c>
      <c r="F303" s="31">
        <f>F304</f>
        <v>16189.6</v>
      </c>
      <c r="G303" s="31">
        <f t="shared" si="75"/>
        <v>3797.6</v>
      </c>
      <c r="H303" s="31">
        <f>H304</f>
        <v>0</v>
      </c>
      <c r="I303" s="32">
        <f t="shared" si="75"/>
        <v>0</v>
      </c>
      <c r="J303" s="32">
        <f t="shared" si="75"/>
        <v>0</v>
      </c>
      <c r="K303" s="55" t="e">
        <v>#DIV/0!</v>
      </c>
      <c r="L303" s="31">
        <f t="shared" si="76"/>
        <v>19987.2</v>
      </c>
      <c r="M303" s="31">
        <f t="shared" si="76"/>
        <v>0</v>
      </c>
      <c r="N303" s="55">
        <f>M303/L303</f>
        <v>0</v>
      </c>
      <c r="O303" s="31">
        <f>O304</f>
        <v>0</v>
      </c>
      <c r="P303" s="33" t="e">
        <f t="shared" si="73"/>
        <v>#DIV/0!</v>
      </c>
      <c r="Q303" s="31">
        <f>Q304</f>
        <v>0</v>
      </c>
      <c r="R303" s="55" t="e">
        <f>Q303/O303%</f>
        <v>#DIV/0!</v>
      </c>
      <c r="S303" s="31" t="s">
        <v>12</v>
      </c>
      <c r="T303" s="31" t="s">
        <v>12</v>
      </c>
      <c r="U303" s="55" t="s">
        <v>12</v>
      </c>
      <c r="V303" s="134">
        <f t="shared" si="63"/>
        <v>19987.2</v>
      </c>
      <c r="W303" s="134"/>
      <c r="X303" s="31"/>
    </row>
    <row r="304" spans="1:24" ht="111.75" customHeight="1" outlineLevel="1">
      <c r="A304" s="47">
        <v>1</v>
      </c>
      <c r="B304" s="229" t="s">
        <v>12</v>
      </c>
      <c r="C304" s="229"/>
      <c r="D304" s="160" t="s">
        <v>12</v>
      </c>
      <c r="E304" s="166">
        <f t="shared" si="67"/>
        <v>19987.2</v>
      </c>
      <c r="F304" s="166">
        <v>16189.6</v>
      </c>
      <c r="G304" s="166">
        <v>3797.6</v>
      </c>
      <c r="H304" s="166">
        <v>0</v>
      </c>
      <c r="I304" s="157">
        <v>0</v>
      </c>
      <c r="J304" s="157">
        <v>0</v>
      </c>
      <c r="K304" s="158" t="e">
        <f>J304/I304</f>
        <v>#DIV/0!</v>
      </c>
      <c r="L304" s="166">
        <v>19987.2</v>
      </c>
      <c r="M304" s="166">
        <v>0</v>
      </c>
      <c r="N304" s="158">
        <f>M304/L304</f>
        <v>0</v>
      </c>
      <c r="O304" s="166">
        <v>0</v>
      </c>
      <c r="P304" s="36" t="e">
        <f t="shared" si="73"/>
        <v>#DIV/0!</v>
      </c>
      <c r="Q304" s="166">
        <v>0</v>
      </c>
      <c r="R304" s="158" t="e">
        <f>Q304/O304%</f>
        <v>#DIV/0!</v>
      </c>
      <c r="S304" s="166" t="s">
        <v>12</v>
      </c>
      <c r="T304" s="166" t="s">
        <v>12</v>
      </c>
      <c r="U304" s="158" t="s">
        <v>12</v>
      </c>
      <c r="V304" s="134">
        <f t="shared" si="63"/>
        <v>19987.2</v>
      </c>
      <c r="W304" s="150"/>
      <c r="X304" s="139" t="s">
        <v>725</v>
      </c>
    </row>
    <row r="305" spans="1:24" s="18" customFormat="1" ht="45" customHeight="1">
      <c r="A305" s="19" t="s">
        <v>38</v>
      </c>
      <c r="B305" s="244" t="s">
        <v>571</v>
      </c>
      <c r="C305" s="244"/>
      <c r="D305" s="20" t="s">
        <v>12</v>
      </c>
      <c r="E305" s="21">
        <f t="shared" si="67"/>
        <v>709161.3</v>
      </c>
      <c r="F305" s="21">
        <f>F306+F311+F318+F323+F326</f>
        <v>531409.30000000005</v>
      </c>
      <c r="G305" s="21">
        <f>G306+G311+G318+G323+G326</f>
        <v>124652</v>
      </c>
      <c r="H305" s="21">
        <f>H306+H311+H318+H323+H326</f>
        <v>53100</v>
      </c>
      <c r="I305" s="22">
        <f>I306+I311+I318+I323</f>
        <v>142</v>
      </c>
      <c r="J305" s="22">
        <f>J306+J311+J318+J323</f>
        <v>123</v>
      </c>
      <c r="K305" s="106">
        <f t="shared" si="72"/>
        <v>86.619718309859152</v>
      </c>
      <c r="L305" s="21">
        <f>L306+L311+L318+L323</f>
        <v>642796.39999999991</v>
      </c>
      <c r="M305" s="21">
        <f>M306+M311+M318+M323</f>
        <v>505175.62999999995</v>
      </c>
      <c r="N305" s="106">
        <f t="shared" ref="N305:N321" si="77">M305/L305%</f>
        <v>78.590301688061729</v>
      </c>
      <c r="O305" s="21">
        <f>O306+O311+O318+O323</f>
        <v>365820.81000000006</v>
      </c>
      <c r="P305" s="23">
        <f t="shared" si="73"/>
        <v>72.414579856118579</v>
      </c>
      <c r="Q305" s="21">
        <f>Q306+Q311+Q318+Q323</f>
        <v>369437.54000000004</v>
      </c>
      <c r="R305" s="106">
        <f t="shared" si="74"/>
        <v>100.98866163464018</v>
      </c>
      <c r="S305" s="21">
        <f>S326+S318</f>
        <v>66364.899999999994</v>
      </c>
      <c r="T305" s="21">
        <f>T326+T318</f>
        <v>66364.899999999994</v>
      </c>
      <c r="U305" s="106">
        <f t="shared" si="69"/>
        <v>100.00000000000001</v>
      </c>
      <c r="V305" s="134">
        <f t="shared" si="63"/>
        <v>137620.76999999996</v>
      </c>
      <c r="W305" s="134"/>
      <c r="X305" s="21"/>
    </row>
    <row r="306" spans="1:24" s="18" customFormat="1" ht="35.25" customHeight="1">
      <c r="A306" s="24" t="s">
        <v>39</v>
      </c>
      <c r="B306" s="223" t="s">
        <v>545</v>
      </c>
      <c r="C306" s="223"/>
      <c r="D306" s="25" t="s">
        <v>12</v>
      </c>
      <c r="E306" s="26">
        <f>F306+G306+H306</f>
        <v>62546.700000000004</v>
      </c>
      <c r="F306" s="26">
        <f>F307+F309</f>
        <v>50662.700000000004</v>
      </c>
      <c r="G306" s="26">
        <f>G307+G309</f>
        <v>11884</v>
      </c>
      <c r="H306" s="26">
        <f>H307+H309</f>
        <v>0</v>
      </c>
      <c r="I306" s="37">
        <f>I307+I309</f>
        <v>21</v>
      </c>
      <c r="J306" s="37">
        <f>J307+J309</f>
        <v>21</v>
      </c>
      <c r="K306" s="84">
        <f t="shared" si="72"/>
        <v>100</v>
      </c>
      <c r="L306" s="26">
        <f>L307+L309</f>
        <v>62546.7</v>
      </c>
      <c r="M306" s="26">
        <f>M307+M309</f>
        <v>53480.35</v>
      </c>
      <c r="N306" s="84">
        <f t="shared" si="77"/>
        <v>85.50467090989612</v>
      </c>
      <c r="O306" s="26">
        <f>O307+O309</f>
        <v>37138.1</v>
      </c>
      <c r="P306" s="29">
        <f t="shared" si="73"/>
        <v>69.442514867610257</v>
      </c>
      <c r="Q306" s="26">
        <f>Q307+Q309</f>
        <v>37622.270000000004</v>
      </c>
      <c r="R306" s="84">
        <f t="shared" si="74"/>
        <v>101.30370158947282</v>
      </c>
      <c r="S306" s="26" t="s">
        <v>12</v>
      </c>
      <c r="T306" s="26" t="s">
        <v>12</v>
      </c>
      <c r="U306" s="84" t="s">
        <v>12</v>
      </c>
      <c r="V306" s="134">
        <f t="shared" si="63"/>
        <v>9066.3499999999985</v>
      </c>
      <c r="W306" s="134"/>
      <c r="X306" s="26"/>
    </row>
    <row r="307" spans="1:24" ht="90.75" customHeight="1" outlineLevel="1">
      <c r="A307" s="222" t="s">
        <v>192</v>
      </c>
      <c r="B307" s="222"/>
      <c r="C307" s="222"/>
      <c r="D307" s="30" t="s">
        <v>12</v>
      </c>
      <c r="E307" s="31">
        <f t="shared" si="67"/>
        <v>46916.5</v>
      </c>
      <c r="F307" s="31">
        <f>SUM(F308:F308)</f>
        <v>38002.300000000003</v>
      </c>
      <c r="G307" s="31">
        <f>SUM(G308:G308)</f>
        <v>8914.2000000000007</v>
      </c>
      <c r="H307" s="31">
        <f>SUM(H308:H308)</f>
        <v>0</v>
      </c>
      <c r="I307" s="32">
        <f>I308</f>
        <v>12</v>
      </c>
      <c r="J307" s="32">
        <f>J308</f>
        <v>12</v>
      </c>
      <c r="K307" s="55">
        <f t="shared" si="72"/>
        <v>100</v>
      </c>
      <c r="L307" s="31">
        <f>L308</f>
        <v>46916.5</v>
      </c>
      <c r="M307" s="31">
        <f>M308</f>
        <v>39725.85</v>
      </c>
      <c r="N307" s="55">
        <f t="shared" si="77"/>
        <v>84.673515714087785</v>
      </c>
      <c r="O307" s="31">
        <f>O308</f>
        <v>23383.599999999999</v>
      </c>
      <c r="P307" s="33">
        <f t="shared" si="73"/>
        <v>58.86242836843013</v>
      </c>
      <c r="Q307" s="31">
        <f>Q308</f>
        <v>23867.77</v>
      </c>
      <c r="R307" s="55">
        <f t="shared" si="74"/>
        <v>102.0705537214116</v>
      </c>
      <c r="S307" s="31" t="s">
        <v>12</v>
      </c>
      <c r="T307" s="31" t="s">
        <v>12</v>
      </c>
      <c r="U307" s="55" t="s">
        <v>12</v>
      </c>
      <c r="V307" s="134">
        <f t="shared" si="63"/>
        <v>7190.6500000000015</v>
      </c>
      <c r="W307" s="134"/>
      <c r="X307" s="31"/>
    </row>
    <row r="308" spans="1:24" ht="136.5" customHeight="1" outlineLevel="1">
      <c r="A308" s="47">
        <v>1</v>
      </c>
      <c r="B308" s="43" t="s">
        <v>418</v>
      </c>
      <c r="C308" s="143" t="s">
        <v>747</v>
      </c>
      <c r="D308" s="43" t="s">
        <v>13</v>
      </c>
      <c r="E308" s="41">
        <f t="shared" si="67"/>
        <v>46916.5</v>
      </c>
      <c r="F308" s="41">
        <v>38002.300000000003</v>
      </c>
      <c r="G308" s="41">
        <v>8914.2000000000007</v>
      </c>
      <c r="H308" s="41">
        <v>0</v>
      </c>
      <c r="I308" s="157">
        <v>12</v>
      </c>
      <c r="J308" s="157">
        <v>12</v>
      </c>
      <c r="K308" s="158">
        <f t="shared" si="72"/>
        <v>100</v>
      </c>
      <c r="L308" s="41">
        <v>46916.5</v>
      </c>
      <c r="M308" s="41">
        <v>39725.85</v>
      </c>
      <c r="N308" s="158">
        <f t="shared" si="77"/>
        <v>84.673515714087785</v>
      </c>
      <c r="O308" s="41">
        <v>23383.599999999999</v>
      </c>
      <c r="P308" s="36">
        <f t="shared" si="73"/>
        <v>58.86242836843013</v>
      </c>
      <c r="Q308" s="41">
        <v>23867.77</v>
      </c>
      <c r="R308" s="158">
        <f>Q308/O308%</f>
        <v>102.0705537214116</v>
      </c>
      <c r="S308" s="75" t="s">
        <v>12</v>
      </c>
      <c r="T308" s="41" t="s">
        <v>12</v>
      </c>
      <c r="U308" s="158" t="s">
        <v>12</v>
      </c>
      <c r="V308" s="134">
        <f t="shared" si="63"/>
        <v>7190.6500000000015</v>
      </c>
      <c r="W308" s="134" t="s">
        <v>801</v>
      </c>
      <c r="X308" s="138" t="s">
        <v>807</v>
      </c>
    </row>
    <row r="309" spans="1:24" ht="77.25" customHeight="1" outlineLevel="1">
      <c r="A309" s="222" t="s">
        <v>193</v>
      </c>
      <c r="B309" s="222"/>
      <c r="C309" s="222"/>
      <c r="D309" s="30"/>
      <c r="E309" s="31">
        <f t="shared" si="67"/>
        <v>15630.2</v>
      </c>
      <c r="F309" s="31">
        <f>F310</f>
        <v>12660.4</v>
      </c>
      <c r="G309" s="31">
        <f>G310</f>
        <v>2969.8</v>
      </c>
      <c r="H309" s="31">
        <f>H310</f>
        <v>0</v>
      </c>
      <c r="I309" s="32">
        <f>I310</f>
        <v>9</v>
      </c>
      <c r="J309" s="32">
        <f>J310</f>
        <v>9</v>
      </c>
      <c r="K309" s="55">
        <f t="shared" si="72"/>
        <v>100</v>
      </c>
      <c r="L309" s="31">
        <f>L310</f>
        <v>15630.2</v>
      </c>
      <c r="M309" s="31">
        <f>M310</f>
        <v>13754.5</v>
      </c>
      <c r="N309" s="55">
        <f t="shared" si="77"/>
        <v>87.999513761820054</v>
      </c>
      <c r="O309" s="31">
        <f>O310</f>
        <v>13754.5</v>
      </c>
      <c r="P309" s="33">
        <f t="shared" si="73"/>
        <v>100.00000000000001</v>
      </c>
      <c r="Q309" s="31">
        <f>Q310</f>
        <v>13754.5</v>
      </c>
      <c r="R309" s="55">
        <f t="shared" si="74"/>
        <v>100.00000000000001</v>
      </c>
      <c r="S309" s="31" t="s">
        <v>12</v>
      </c>
      <c r="T309" s="31" t="s">
        <v>12</v>
      </c>
      <c r="U309" s="55" t="s">
        <v>12</v>
      </c>
      <c r="V309" s="134">
        <f t="shared" si="63"/>
        <v>1875.7000000000007</v>
      </c>
      <c r="W309" s="134"/>
      <c r="X309" s="31"/>
    </row>
    <row r="310" spans="1:24" ht="183" customHeight="1" outlineLevel="1">
      <c r="A310" s="47">
        <v>1</v>
      </c>
      <c r="B310" s="160" t="s">
        <v>383</v>
      </c>
      <c r="C310" s="52" t="s">
        <v>648</v>
      </c>
      <c r="D310" s="52" t="s">
        <v>13</v>
      </c>
      <c r="E310" s="41">
        <f>F310+G310+H310</f>
        <v>15630.2</v>
      </c>
      <c r="F310" s="41">
        <v>12660.4</v>
      </c>
      <c r="G310" s="41">
        <v>2969.8</v>
      </c>
      <c r="H310" s="77">
        <v>0</v>
      </c>
      <c r="I310" s="157">
        <v>9</v>
      </c>
      <c r="J310" s="157">
        <v>9</v>
      </c>
      <c r="K310" s="158">
        <f t="shared" si="72"/>
        <v>100</v>
      </c>
      <c r="L310" s="166">
        <v>15630.2</v>
      </c>
      <c r="M310" s="166">
        <v>13754.5</v>
      </c>
      <c r="N310" s="158">
        <f t="shared" si="77"/>
        <v>87.999513761820054</v>
      </c>
      <c r="O310" s="166">
        <v>13754.5</v>
      </c>
      <c r="P310" s="36">
        <f t="shared" si="73"/>
        <v>100.00000000000001</v>
      </c>
      <c r="Q310" s="166">
        <v>13754.5</v>
      </c>
      <c r="R310" s="158">
        <f t="shared" si="74"/>
        <v>100.00000000000001</v>
      </c>
      <c r="S310" s="50" t="s">
        <v>12</v>
      </c>
      <c r="T310" s="166" t="s">
        <v>12</v>
      </c>
      <c r="U310" s="158" t="s">
        <v>12</v>
      </c>
      <c r="V310" s="134">
        <f t="shared" si="63"/>
        <v>1875.7000000000007</v>
      </c>
      <c r="W310" s="134" t="s">
        <v>801</v>
      </c>
      <c r="X310" s="142"/>
    </row>
    <row r="311" spans="1:24" s="18" customFormat="1" ht="41.25" customHeight="1">
      <c r="A311" s="24" t="s">
        <v>643</v>
      </c>
      <c r="B311" s="223" t="s">
        <v>515</v>
      </c>
      <c r="C311" s="223"/>
      <c r="D311" s="25" t="s">
        <v>12</v>
      </c>
      <c r="E311" s="26">
        <f t="shared" ref="E311:E331" si="78">F311+G311+H311</f>
        <v>330555</v>
      </c>
      <c r="F311" s="26">
        <f>F312+F314+F316</f>
        <v>267749.5</v>
      </c>
      <c r="G311" s="26">
        <f>G312+G314+G316</f>
        <v>62805.5</v>
      </c>
      <c r="H311" s="26">
        <f>H312+H314+H316</f>
        <v>0</v>
      </c>
      <c r="I311" s="37">
        <f>I312+I314+I316</f>
        <v>78</v>
      </c>
      <c r="J311" s="37">
        <f>J312+J314+J316</f>
        <v>61</v>
      </c>
      <c r="K311" s="84">
        <f t="shared" si="72"/>
        <v>78.205128205128204</v>
      </c>
      <c r="L311" s="26">
        <f>L312+L314+L316</f>
        <v>330555</v>
      </c>
      <c r="M311" s="26">
        <f>M312+M314+M316</f>
        <v>255548.87</v>
      </c>
      <c r="N311" s="84">
        <f t="shared" si="77"/>
        <v>77.309031779885345</v>
      </c>
      <c r="O311" s="26">
        <f>O312+O314+O316</f>
        <v>168539.48</v>
      </c>
      <c r="P311" s="29">
        <f t="shared" si="73"/>
        <v>65.95195666488371</v>
      </c>
      <c r="Q311" s="26">
        <f>Q312+Q314+Q316</f>
        <v>171567.06</v>
      </c>
      <c r="R311" s="84">
        <f t="shared" si="74"/>
        <v>101.79636249026044</v>
      </c>
      <c r="S311" s="26" t="s">
        <v>12</v>
      </c>
      <c r="T311" s="26" t="s">
        <v>12</v>
      </c>
      <c r="U311" s="84" t="s">
        <v>12</v>
      </c>
      <c r="V311" s="134">
        <f t="shared" si="63"/>
        <v>75006.13</v>
      </c>
      <c r="W311" s="134"/>
      <c r="X311" s="26"/>
    </row>
    <row r="312" spans="1:24" ht="44.25" customHeight="1" outlineLevel="1">
      <c r="A312" s="222" t="s">
        <v>195</v>
      </c>
      <c r="B312" s="222"/>
      <c r="C312" s="222"/>
      <c r="D312" s="30" t="s">
        <v>12</v>
      </c>
      <c r="E312" s="31">
        <f t="shared" si="78"/>
        <v>10578.4</v>
      </c>
      <c r="F312" s="31">
        <f>F313</f>
        <v>8568.5</v>
      </c>
      <c r="G312" s="31">
        <f>G313</f>
        <v>2009.9</v>
      </c>
      <c r="H312" s="31">
        <f>H313</f>
        <v>0</v>
      </c>
      <c r="I312" s="32">
        <f>I313</f>
        <v>21</v>
      </c>
      <c r="J312" s="32">
        <f>J313</f>
        <v>18</v>
      </c>
      <c r="K312" s="55">
        <f t="shared" si="72"/>
        <v>85.714285714285722</v>
      </c>
      <c r="L312" s="31">
        <f>L313</f>
        <v>10578.4</v>
      </c>
      <c r="M312" s="31">
        <f>M313</f>
        <v>9706.6299999999992</v>
      </c>
      <c r="N312" s="55">
        <f t="shared" si="77"/>
        <v>91.758961657717606</v>
      </c>
      <c r="O312" s="31">
        <f>O313</f>
        <v>7078.3</v>
      </c>
      <c r="P312" s="33">
        <f t="shared" si="73"/>
        <v>72.92232216536533</v>
      </c>
      <c r="Q312" s="31">
        <f>Q313</f>
        <v>7078.3</v>
      </c>
      <c r="R312" s="55">
        <f t="shared" si="74"/>
        <v>100</v>
      </c>
      <c r="S312" s="31" t="s">
        <v>12</v>
      </c>
      <c r="T312" s="31" t="s">
        <v>12</v>
      </c>
      <c r="U312" s="55" t="s">
        <v>12</v>
      </c>
      <c r="V312" s="134">
        <f t="shared" si="63"/>
        <v>871.77000000000044</v>
      </c>
      <c r="W312" s="134"/>
      <c r="X312" s="31"/>
    </row>
    <row r="313" spans="1:24" ht="208.5" customHeight="1" outlineLevel="1">
      <c r="A313" s="47">
        <v>1</v>
      </c>
      <c r="B313" s="160" t="s">
        <v>381</v>
      </c>
      <c r="C313" s="52" t="s">
        <v>382</v>
      </c>
      <c r="D313" s="52" t="s">
        <v>13</v>
      </c>
      <c r="E313" s="166">
        <f t="shared" si="78"/>
        <v>10578.4</v>
      </c>
      <c r="F313" s="39">
        <v>8568.5</v>
      </c>
      <c r="G313" s="39">
        <v>2009.9</v>
      </c>
      <c r="H313" s="39">
        <v>0</v>
      </c>
      <c r="I313" s="157">
        <v>21</v>
      </c>
      <c r="J313" s="157">
        <v>18</v>
      </c>
      <c r="K313" s="158">
        <f t="shared" si="72"/>
        <v>85.714285714285722</v>
      </c>
      <c r="L313" s="166">
        <v>10578.4</v>
      </c>
      <c r="M313" s="41">
        <v>9706.6299999999992</v>
      </c>
      <c r="N313" s="158">
        <f t="shared" si="77"/>
        <v>91.758961657717606</v>
      </c>
      <c r="O313" s="41">
        <v>7078.3</v>
      </c>
      <c r="P313" s="36">
        <f t="shared" si="73"/>
        <v>72.92232216536533</v>
      </c>
      <c r="Q313" s="166">
        <v>7078.3</v>
      </c>
      <c r="R313" s="158">
        <f t="shared" si="74"/>
        <v>100</v>
      </c>
      <c r="S313" s="166" t="s">
        <v>12</v>
      </c>
      <c r="T313" s="166" t="s">
        <v>12</v>
      </c>
      <c r="U313" s="158" t="s">
        <v>12</v>
      </c>
      <c r="V313" s="134">
        <f t="shared" si="63"/>
        <v>871.77000000000044</v>
      </c>
      <c r="W313" s="134" t="s">
        <v>814</v>
      </c>
      <c r="X313" s="166" t="s">
        <v>808</v>
      </c>
    </row>
    <row r="314" spans="1:24" ht="44.25" customHeight="1" outlineLevel="1">
      <c r="A314" s="222" t="s">
        <v>196</v>
      </c>
      <c r="B314" s="222"/>
      <c r="C314" s="222"/>
      <c r="D314" s="30" t="s">
        <v>12</v>
      </c>
      <c r="E314" s="31">
        <f t="shared" si="78"/>
        <v>303042.59999999998</v>
      </c>
      <c r="F314" s="31">
        <f>F315</f>
        <v>245464.5</v>
      </c>
      <c r="G314" s="31">
        <f>G315</f>
        <v>57578.1</v>
      </c>
      <c r="H314" s="31">
        <f>H315</f>
        <v>0</v>
      </c>
      <c r="I314" s="32">
        <f>I315</f>
        <v>50</v>
      </c>
      <c r="J314" s="32">
        <f>J315</f>
        <v>38</v>
      </c>
      <c r="K314" s="55">
        <f t="shared" si="72"/>
        <v>76</v>
      </c>
      <c r="L314" s="31">
        <f>L315</f>
        <v>303042.59999999998</v>
      </c>
      <c r="M314" s="31">
        <f>M315</f>
        <v>234431.94</v>
      </c>
      <c r="N314" s="55">
        <f t="shared" si="77"/>
        <v>77.35940095550923</v>
      </c>
      <c r="O314" s="31">
        <f>O315</f>
        <v>154674.73000000001</v>
      </c>
      <c r="P314" s="33">
        <f t="shared" si="73"/>
        <v>65.978522380525462</v>
      </c>
      <c r="Q314" s="31">
        <f>Q315</f>
        <v>157702.31</v>
      </c>
      <c r="R314" s="55">
        <f t="shared" si="74"/>
        <v>101.95738502339717</v>
      </c>
      <c r="S314" s="31" t="s">
        <v>12</v>
      </c>
      <c r="T314" s="31" t="s">
        <v>12</v>
      </c>
      <c r="U314" s="55" t="s">
        <v>12</v>
      </c>
      <c r="V314" s="134">
        <f t="shared" si="63"/>
        <v>68610.659999999974</v>
      </c>
      <c r="W314" s="134"/>
      <c r="X314" s="31"/>
    </row>
    <row r="315" spans="1:24" ht="165" customHeight="1" outlineLevel="1">
      <c r="A315" s="47">
        <v>1</v>
      </c>
      <c r="B315" s="160" t="s">
        <v>381</v>
      </c>
      <c r="C315" s="52" t="s">
        <v>380</v>
      </c>
      <c r="D315" s="52" t="s">
        <v>13</v>
      </c>
      <c r="E315" s="166">
        <f t="shared" si="78"/>
        <v>303042.59999999998</v>
      </c>
      <c r="F315" s="39">
        <v>245464.5</v>
      </c>
      <c r="G315" s="39">
        <v>57578.1</v>
      </c>
      <c r="H315" s="39">
        <v>0</v>
      </c>
      <c r="I315" s="157">
        <v>50</v>
      </c>
      <c r="J315" s="157">
        <v>38</v>
      </c>
      <c r="K315" s="166">
        <f t="shared" si="72"/>
        <v>76</v>
      </c>
      <c r="L315" s="166">
        <v>303042.59999999998</v>
      </c>
      <c r="M315" s="41">
        <v>234431.94</v>
      </c>
      <c r="N315" s="166">
        <f t="shared" si="77"/>
        <v>77.35940095550923</v>
      </c>
      <c r="O315" s="41">
        <v>154674.73000000001</v>
      </c>
      <c r="P315" s="36">
        <f t="shared" si="73"/>
        <v>65.978522380525462</v>
      </c>
      <c r="Q315" s="166">
        <v>157702.31</v>
      </c>
      <c r="R315" s="166">
        <f>Q315/O315%</f>
        <v>101.95738502339717</v>
      </c>
      <c r="S315" s="166" t="s">
        <v>12</v>
      </c>
      <c r="T315" s="166" t="s">
        <v>12</v>
      </c>
      <c r="U315" s="158" t="s">
        <v>12</v>
      </c>
      <c r="V315" s="134">
        <f t="shared" si="63"/>
        <v>68610.659999999974</v>
      </c>
      <c r="W315" s="134" t="s">
        <v>809</v>
      </c>
      <c r="X315" s="166" t="s">
        <v>810</v>
      </c>
    </row>
    <row r="316" spans="1:24" ht="45" customHeight="1" outlineLevel="1">
      <c r="A316" s="222" t="s">
        <v>197</v>
      </c>
      <c r="B316" s="222"/>
      <c r="C316" s="222"/>
      <c r="D316" s="30" t="s">
        <v>12</v>
      </c>
      <c r="E316" s="31">
        <f t="shared" si="78"/>
        <v>16934</v>
      </c>
      <c r="F316" s="31">
        <f>F317</f>
        <v>13716.5</v>
      </c>
      <c r="G316" s="31">
        <f>G317</f>
        <v>3217.5</v>
      </c>
      <c r="H316" s="31">
        <f>H317</f>
        <v>0</v>
      </c>
      <c r="I316" s="32">
        <f>I317</f>
        <v>7</v>
      </c>
      <c r="J316" s="32">
        <f>J317</f>
        <v>5</v>
      </c>
      <c r="K316" s="55">
        <f t="shared" si="72"/>
        <v>71.428571428571416</v>
      </c>
      <c r="L316" s="31">
        <f>L317</f>
        <v>16934</v>
      </c>
      <c r="M316" s="31">
        <f>M317</f>
        <v>11410.3</v>
      </c>
      <c r="N316" s="55">
        <f t="shared" si="77"/>
        <v>67.381008621707807</v>
      </c>
      <c r="O316" s="31">
        <f>O317</f>
        <v>6786.45</v>
      </c>
      <c r="P316" s="33">
        <f t="shared" si="73"/>
        <v>59.476525595295477</v>
      </c>
      <c r="Q316" s="31">
        <f>Q317</f>
        <v>6786.45</v>
      </c>
      <c r="R316" s="55">
        <f t="shared" si="74"/>
        <v>100.00000000000001</v>
      </c>
      <c r="S316" s="31" t="s">
        <v>12</v>
      </c>
      <c r="T316" s="31" t="s">
        <v>12</v>
      </c>
      <c r="U316" s="55" t="s">
        <v>12</v>
      </c>
      <c r="V316" s="134">
        <f t="shared" si="63"/>
        <v>5523.7000000000007</v>
      </c>
      <c r="W316" s="134"/>
      <c r="X316" s="31"/>
    </row>
    <row r="317" spans="1:24" ht="120.75" customHeight="1" outlineLevel="1">
      <c r="A317" s="47">
        <v>1</v>
      </c>
      <c r="B317" s="160" t="s">
        <v>379</v>
      </c>
      <c r="C317" s="52" t="s">
        <v>378</v>
      </c>
      <c r="D317" s="52" t="s">
        <v>13</v>
      </c>
      <c r="E317" s="166">
        <f t="shared" si="78"/>
        <v>16934</v>
      </c>
      <c r="F317" s="39">
        <v>13716.5</v>
      </c>
      <c r="G317" s="39">
        <v>3217.5</v>
      </c>
      <c r="H317" s="39">
        <v>0</v>
      </c>
      <c r="I317" s="157">
        <v>7</v>
      </c>
      <c r="J317" s="157">
        <v>5</v>
      </c>
      <c r="K317" s="158">
        <f t="shared" si="72"/>
        <v>71.428571428571416</v>
      </c>
      <c r="L317" s="166">
        <v>16934</v>
      </c>
      <c r="M317" s="41">
        <v>11410.3</v>
      </c>
      <c r="N317" s="158">
        <f t="shared" si="77"/>
        <v>67.381008621707807</v>
      </c>
      <c r="O317" s="41">
        <v>6786.45</v>
      </c>
      <c r="P317" s="36">
        <f t="shared" si="73"/>
        <v>59.476525595295477</v>
      </c>
      <c r="Q317" s="166">
        <v>6786.45</v>
      </c>
      <c r="R317" s="158">
        <f t="shared" si="74"/>
        <v>100.00000000000001</v>
      </c>
      <c r="S317" s="166" t="s">
        <v>12</v>
      </c>
      <c r="T317" s="166" t="s">
        <v>12</v>
      </c>
      <c r="U317" s="158" t="s">
        <v>12</v>
      </c>
      <c r="V317" s="134">
        <f t="shared" si="63"/>
        <v>5523.7000000000007</v>
      </c>
      <c r="W317" s="134" t="s">
        <v>802</v>
      </c>
      <c r="X317" s="136" t="s">
        <v>793</v>
      </c>
    </row>
    <row r="318" spans="1:24" s="18" customFormat="1" ht="45" customHeight="1">
      <c r="A318" s="24" t="s">
        <v>644</v>
      </c>
      <c r="B318" s="223" t="s">
        <v>527</v>
      </c>
      <c r="C318" s="223"/>
      <c r="D318" s="25" t="s">
        <v>12</v>
      </c>
      <c r="E318" s="26">
        <f t="shared" si="78"/>
        <v>189480.4</v>
      </c>
      <c r="F318" s="26">
        <f>F319+F321</f>
        <v>153479</v>
      </c>
      <c r="G318" s="26">
        <f>G319+G321</f>
        <v>36001.4</v>
      </c>
      <c r="H318" s="26">
        <f>H319+H321</f>
        <v>0</v>
      </c>
      <c r="I318" s="37">
        <f>I319</f>
        <v>5</v>
      </c>
      <c r="J318" s="37">
        <f>J319</f>
        <v>5</v>
      </c>
      <c r="K318" s="84">
        <f t="shared" si="72"/>
        <v>100</v>
      </c>
      <c r="L318" s="26">
        <f>L319</f>
        <v>176215.5</v>
      </c>
      <c r="M318" s="26">
        <f>M319</f>
        <v>138383.23000000001</v>
      </c>
      <c r="N318" s="84">
        <f t="shared" si="77"/>
        <v>78.530679764265926</v>
      </c>
      <c r="O318" s="26">
        <f>O319</f>
        <v>138383.23000000001</v>
      </c>
      <c r="P318" s="29">
        <f t="shared" si="73"/>
        <v>100</v>
      </c>
      <c r="Q318" s="26">
        <f>Q319</f>
        <v>138383.23000000001</v>
      </c>
      <c r="R318" s="84">
        <f t="shared" si="74"/>
        <v>100</v>
      </c>
      <c r="S318" s="26">
        <f>S321</f>
        <v>13264.9</v>
      </c>
      <c r="T318" s="26">
        <f>T321</f>
        <v>13264.9</v>
      </c>
      <c r="U318" s="84">
        <f>T318/S318*100</f>
        <v>100</v>
      </c>
      <c r="V318" s="134">
        <f t="shared" si="63"/>
        <v>37832.26999999999</v>
      </c>
      <c r="W318" s="134"/>
      <c r="X318" s="26"/>
    </row>
    <row r="319" spans="1:24" ht="92.25" customHeight="1" outlineLevel="1">
      <c r="A319" s="222" t="s">
        <v>199</v>
      </c>
      <c r="B319" s="222"/>
      <c r="C319" s="222"/>
      <c r="D319" s="30" t="s">
        <v>12</v>
      </c>
      <c r="E319" s="31">
        <f t="shared" si="78"/>
        <v>176215.5</v>
      </c>
      <c r="F319" s="31">
        <f>SUM(F320:F320)</f>
        <v>142734.5</v>
      </c>
      <c r="G319" s="31">
        <f>SUM(G320:G320)</f>
        <v>33481</v>
      </c>
      <c r="H319" s="31">
        <f>SUM(H320:H320)</f>
        <v>0</v>
      </c>
      <c r="I319" s="32">
        <f>I320</f>
        <v>5</v>
      </c>
      <c r="J319" s="32">
        <f>J320</f>
        <v>5</v>
      </c>
      <c r="K319" s="55">
        <f t="shared" si="72"/>
        <v>100</v>
      </c>
      <c r="L319" s="31">
        <f>L320</f>
        <v>176215.5</v>
      </c>
      <c r="M319" s="31">
        <f>M320</f>
        <v>138383.23000000001</v>
      </c>
      <c r="N319" s="55">
        <f t="shared" si="77"/>
        <v>78.530679764265926</v>
      </c>
      <c r="O319" s="31">
        <f>O320</f>
        <v>138383.23000000001</v>
      </c>
      <c r="P319" s="33">
        <f t="shared" si="73"/>
        <v>100</v>
      </c>
      <c r="Q319" s="31">
        <f>Q320</f>
        <v>138383.23000000001</v>
      </c>
      <c r="R319" s="55">
        <f t="shared" si="74"/>
        <v>100</v>
      </c>
      <c r="S319" s="31" t="s">
        <v>12</v>
      </c>
      <c r="T319" s="31" t="s">
        <v>12</v>
      </c>
      <c r="U319" s="55" t="s">
        <v>12</v>
      </c>
      <c r="V319" s="134">
        <f t="shared" si="63"/>
        <v>37832.26999999999</v>
      </c>
      <c r="W319" s="134"/>
      <c r="X319" s="31"/>
    </row>
    <row r="320" spans="1:24" ht="161.25" customHeight="1" outlineLevel="1">
      <c r="A320" s="47">
        <v>1</v>
      </c>
      <c r="B320" s="160" t="s">
        <v>376</v>
      </c>
      <c r="C320" s="160" t="s">
        <v>377</v>
      </c>
      <c r="D320" s="43" t="s">
        <v>13</v>
      </c>
      <c r="E320" s="41">
        <f t="shared" si="78"/>
        <v>176215.5</v>
      </c>
      <c r="F320" s="41">
        <v>142734.5</v>
      </c>
      <c r="G320" s="41">
        <v>33481</v>
      </c>
      <c r="H320" s="41">
        <v>0</v>
      </c>
      <c r="I320" s="157">
        <v>5</v>
      </c>
      <c r="J320" s="157">
        <v>5</v>
      </c>
      <c r="K320" s="166">
        <f t="shared" si="72"/>
        <v>100</v>
      </c>
      <c r="L320" s="41">
        <v>176215.5</v>
      </c>
      <c r="M320" s="41">
        <v>138383.23000000001</v>
      </c>
      <c r="N320" s="166">
        <f t="shared" si="77"/>
        <v>78.530679764265926</v>
      </c>
      <c r="O320" s="41">
        <v>138383.23000000001</v>
      </c>
      <c r="P320" s="36">
        <f t="shared" si="73"/>
        <v>100</v>
      </c>
      <c r="Q320" s="166">
        <v>138383.23000000001</v>
      </c>
      <c r="R320" s="166">
        <f t="shared" si="74"/>
        <v>100</v>
      </c>
      <c r="S320" s="166" t="s">
        <v>12</v>
      </c>
      <c r="T320" s="166" t="s">
        <v>12</v>
      </c>
      <c r="U320" s="158" t="s">
        <v>12</v>
      </c>
      <c r="V320" s="134">
        <f t="shared" si="63"/>
        <v>37832.26999999999</v>
      </c>
      <c r="W320" s="134" t="s">
        <v>801</v>
      </c>
      <c r="X320" s="39" t="s">
        <v>744</v>
      </c>
    </row>
    <row r="321" spans="1:24" ht="45" customHeight="1" outlineLevel="1">
      <c r="A321" s="222" t="s">
        <v>200</v>
      </c>
      <c r="B321" s="222"/>
      <c r="C321" s="222"/>
      <c r="D321" s="30"/>
      <c r="E321" s="31">
        <f t="shared" si="78"/>
        <v>13264.9</v>
      </c>
      <c r="F321" s="31">
        <f>F322</f>
        <v>10744.5</v>
      </c>
      <c r="G321" s="31">
        <f>G322</f>
        <v>2520.4</v>
      </c>
      <c r="H321" s="31">
        <f>H322</f>
        <v>0</v>
      </c>
      <c r="I321" s="32">
        <f>I322</f>
        <v>0</v>
      </c>
      <c r="J321" s="32">
        <f>J322</f>
        <v>0</v>
      </c>
      <c r="K321" s="55" t="e">
        <f t="shared" si="72"/>
        <v>#DIV/0!</v>
      </c>
      <c r="L321" s="31">
        <f>L322</f>
        <v>0</v>
      </c>
      <c r="M321" s="31">
        <f>M322</f>
        <v>0</v>
      </c>
      <c r="N321" s="55" t="e">
        <f t="shared" si="77"/>
        <v>#DIV/0!</v>
      </c>
      <c r="O321" s="31">
        <f>O322</f>
        <v>0</v>
      </c>
      <c r="P321" s="33" t="e">
        <f t="shared" si="73"/>
        <v>#DIV/0!</v>
      </c>
      <c r="Q321" s="31">
        <f>Q322</f>
        <v>0</v>
      </c>
      <c r="R321" s="55" t="e">
        <f t="shared" si="74"/>
        <v>#DIV/0!</v>
      </c>
      <c r="S321" s="31">
        <f>S322</f>
        <v>13264.9</v>
      </c>
      <c r="T321" s="31">
        <f>T322</f>
        <v>13264.9</v>
      </c>
      <c r="U321" s="55">
        <f>T321/S321*100</f>
        <v>100</v>
      </c>
      <c r="V321" s="134">
        <f t="shared" si="63"/>
        <v>0</v>
      </c>
      <c r="W321" s="134"/>
      <c r="X321" s="31"/>
    </row>
    <row r="322" spans="1:24" ht="171.75" customHeight="1" outlineLevel="1">
      <c r="A322" s="47">
        <v>1</v>
      </c>
      <c r="B322" s="160" t="s">
        <v>372</v>
      </c>
      <c r="C322" s="160" t="s">
        <v>371</v>
      </c>
      <c r="D322" s="52" t="s">
        <v>13</v>
      </c>
      <c r="E322" s="166">
        <f t="shared" si="78"/>
        <v>13264.9</v>
      </c>
      <c r="F322" s="39">
        <v>10744.5</v>
      </c>
      <c r="G322" s="39">
        <v>2520.4</v>
      </c>
      <c r="H322" s="39">
        <v>0</v>
      </c>
      <c r="I322" s="157"/>
      <c r="J322" s="157"/>
      <c r="K322" s="158"/>
      <c r="L322" s="166"/>
      <c r="M322" s="41"/>
      <c r="N322" s="158"/>
      <c r="O322" s="166"/>
      <c r="P322" s="36"/>
      <c r="Q322" s="166"/>
      <c r="R322" s="158"/>
      <c r="S322" s="166">
        <v>13264.9</v>
      </c>
      <c r="T322" s="166">
        <v>13264.9</v>
      </c>
      <c r="U322" s="158">
        <f>T322/S322*100</f>
        <v>100</v>
      </c>
      <c r="V322" s="134">
        <f t="shared" si="63"/>
        <v>0</v>
      </c>
      <c r="W322" s="134"/>
      <c r="X322" s="39" t="s">
        <v>717</v>
      </c>
    </row>
    <row r="323" spans="1:24" s="18" customFormat="1" ht="35.25" customHeight="1">
      <c r="A323" s="24" t="s">
        <v>645</v>
      </c>
      <c r="B323" s="223" t="s">
        <v>528</v>
      </c>
      <c r="C323" s="223"/>
      <c r="D323" s="25" t="s">
        <v>12</v>
      </c>
      <c r="E323" s="26">
        <f t="shared" si="78"/>
        <v>73479.199999999997</v>
      </c>
      <c r="F323" s="26">
        <f t="shared" ref="F323:J324" si="79">F324</f>
        <v>59518.1</v>
      </c>
      <c r="G323" s="26">
        <f t="shared" si="79"/>
        <v>13961.1</v>
      </c>
      <c r="H323" s="26">
        <f t="shared" si="79"/>
        <v>0</v>
      </c>
      <c r="I323" s="37">
        <f t="shared" si="79"/>
        <v>38</v>
      </c>
      <c r="J323" s="37">
        <f t="shared" si="79"/>
        <v>36</v>
      </c>
      <c r="K323" s="84">
        <f t="shared" si="72"/>
        <v>94.73684210526315</v>
      </c>
      <c r="L323" s="26">
        <f>L324</f>
        <v>73479.199999999997</v>
      </c>
      <c r="M323" s="26">
        <f>M324</f>
        <v>57763.18</v>
      </c>
      <c r="N323" s="84">
        <f>M323/L323%</f>
        <v>78.611607094252534</v>
      </c>
      <c r="O323" s="26">
        <f>O324</f>
        <v>21760</v>
      </c>
      <c r="P323" s="29">
        <f>O323/M323%</f>
        <v>37.671056198775759</v>
      </c>
      <c r="Q323" s="26">
        <f>Q324</f>
        <v>21864.98</v>
      </c>
      <c r="R323" s="84">
        <f t="shared" si="74"/>
        <v>100.48244485294117</v>
      </c>
      <c r="S323" s="26" t="s">
        <v>12</v>
      </c>
      <c r="T323" s="26" t="s">
        <v>12</v>
      </c>
      <c r="U323" s="84" t="s">
        <v>12</v>
      </c>
      <c r="V323" s="134">
        <f t="shared" si="63"/>
        <v>15716.019999999997</v>
      </c>
      <c r="W323" s="134"/>
      <c r="X323" s="26"/>
    </row>
    <row r="324" spans="1:24" ht="75.75" customHeight="1" outlineLevel="1">
      <c r="A324" s="222" t="s">
        <v>202</v>
      </c>
      <c r="B324" s="222"/>
      <c r="C324" s="222"/>
      <c r="D324" s="30" t="s">
        <v>12</v>
      </c>
      <c r="E324" s="31">
        <f t="shared" si="78"/>
        <v>73479.199999999997</v>
      </c>
      <c r="F324" s="31">
        <f t="shared" si="79"/>
        <v>59518.1</v>
      </c>
      <c r="G324" s="31">
        <f t="shared" si="79"/>
        <v>13961.1</v>
      </c>
      <c r="H324" s="31">
        <f t="shared" si="79"/>
        <v>0</v>
      </c>
      <c r="I324" s="32">
        <f t="shared" si="79"/>
        <v>38</v>
      </c>
      <c r="J324" s="32">
        <f t="shared" si="79"/>
        <v>36</v>
      </c>
      <c r="K324" s="55">
        <f t="shared" si="72"/>
        <v>94.73684210526315</v>
      </c>
      <c r="L324" s="31">
        <f>L325</f>
        <v>73479.199999999997</v>
      </c>
      <c r="M324" s="31">
        <f>M325</f>
        <v>57763.18</v>
      </c>
      <c r="N324" s="55">
        <f>M324/L324%</f>
        <v>78.611607094252534</v>
      </c>
      <c r="O324" s="31">
        <f>O325</f>
        <v>21760</v>
      </c>
      <c r="P324" s="33">
        <f>O324/M324%</f>
        <v>37.671056198775759</v>
      </c>
      <c r="Q324" s="31">
        <f>Q325</f>
        <v>21864.98</v>
      </c>
      <c r="R324" s="55">
        <f t="shared" si="74"/>
        <v>100.48244485294117</v>
      </c>
      <c r="S324" s="31" t="s">
        <v>12</v>
      </c>
      <c r="T324" s="31" t="s">
        <v>12</v>
      </c>
      <c r="U324" s="55" t="s">
        <v>12</v>
      </c>
      <c r="V324" s="134">
        <f t="shared" si="63"/>
        <v>15716.019999999997</v>
      </c>
      <c r="W324" s="134"/>
      <c r="X324" s="31"/>
    </row>
    <row r="325" spans="1:24" ht="207" customHeight="1" outlineLevel="1">
      <c r="A325" s="47">
        <v>1</v>
      </c>
      <c r="B325" s="160" t="s">
        <v>373</v>
      </c>
      <c r="C325" s="43" t="s">
        <v>691</v>
      </c>
      <c r="D325" s="52" t="s">
        <v>13</v>
      </c>
      <c r="E325" s="166">
        <f t="shared" si="78"/>
        <v>73479.199999999997</v>
      </c>
      <c r="F325" s="41">
        <v>59518.1</v>
      </c>
      <c r="G325" s="41">
        <v>13961.1</v>
      </c>
      <c r="H325" s="41">
        <v>0</v>
      </c>
      <c r="I325" s="157">
        <v>38</v>
      </c>
      <c r="J325" s="157">
        <v>36</v>
      </c>
      <c r="K325" s="158">
        <f t="shared" si="72"/>
        <v>94.73684210526315</v>
      </c>
      <c r="L325" s="41">
        <v>73479.199999999997</v>
      </c>
      <c r="M325" s="166">
        <v>57763.18</v>
      </c>
      <c r="N325" s="158">
        <f>M325/L325%</f>
        <v>78.611607094252534</v>
      </c>
      <c r="O325" s="41">
        <v>21760</v>
      </c>
      <c r="P325" s="36">
        <f>O325/M325%</f>
        <v>37.671056198775759</v>
      </c>
      <c r="Q325" s="166">
        <v>21864.98</v>
      </c>
      <c r="R325" s="158">
        <f t="shared" si="74"/>
        <v>100.48244485294117</v>
      </c>
      <c r="S325" s="166" t="s">
        <v>12</v>
      </c>
      <c r="T325" s="166" t="s">
        <v>12</v>
      </c>
      <c r="U325" s="158" t="s">
        <v>12</v>
      </c>
      <c r="V325" s="134">
        <f t="shared" si="63"/>
        <v>15716.019999999997</v>
      </c>
      <c r="W325" s="134" t="s">
        <v>811</v>
      </c>
      <c r="X325" s="166" t="s">
        <v>812</v>
      </c>
    </row>
    <row r="326" spans="1:24" s="18" customFormat="1" ht="39" customHeight="1">
      <c r="A326" s="24" t="s">
        <v>646</v>
      </c>
      <c r="B326" s="223" t="s">
        <v>647</v>
      </c>
      <c r="C326" s="223"/>
      <c r="D326" s="25" t="s">
        <v>12</v>
      </c>
      <c r="E326" s="26">
        <f t="shared" si="78"/>
        <v>53100</v>
      </c>
      <c r="F326" s="26">
        <f t="shared" ref="F326:H327" si="80">F327</f>
        <v>0</v>
      </c>
      <c r="G326" s="26">
        <f t="shared" si="80"/>
        <v>0</v>
      </c>
      <c r="H326" s="26">
        <f t="shared" si="80"/>
        <v>53100</v>
      </c>
      <c r="I326" s="37" t="s">
        <v>12</v>
      </c>
      <c r="J326" s="37" t="s">
        <v>12</v>
      </c>
      <c r="K326" s="84" t="s">
        <v>12</v>
      </c>
      <c r="L326" s="26" t="s">
        <v>12</v>
      </c>
      <c r="M326" s="26" t="s">
        <v>12</v>
      </c>
      <c r="N326" s="84" t="s">
        <v>12</v>
      </c>
      <c r="O326" s="26" t="s">
        <v>12</v>
      </c>
      <c r="P326" s="29" t="s">
        <v>12</v>
      </c>
      <c r="Q326" s="26" t="s">
        <v>12</v>
      </c>
      <c r="R326" s="84" t="s">
        <v>12</v>
      </c>
      <c r="S326" s="26">
        <f>S327</f>
        <v>53100</v>
      </c>
      <c r="T326" s="26">
        <f>T327</f>
        <v>53100</v>
      </c>
      <c r="U326" s="84">
        <f t="shared" ref="U326:U331" si="81">T326/S326%</f>
        <v>100</v>
      </c>
      <c r="V326" s="134"/>
      <c r="W326" s="134"/>
      <c r="X326" s="26"/>
    </row>
    <row r="327" spans="1:24" ht="63" customHeight="1" outlineLevel="1">
      <c r="A327" s="247" t="s">
        <v>375</v>
      </c>
      <c r="B327" s="247"/>
      <c r="C327" s="247"/>
      <c r="D327" s="30" t="s">
        <v>12</v>
      </c>
      <c r="E327" s="31">
        <f t="shared" si="78"/>
        <v>53100</v>
      </c>
      <c r="F327" s="31">
        <f t="shared" si="80"/>
        <v>0</v>
      </c>
      <c r="G327" s="31">
        <f t="shared" si="80"/>
        <v>0</v>
      </c>
      <c r="H327" s="31">
        <f t="shared" si="80"/>
        <v>53100</v>
      </c>
      <c r="I327" s="32" t="s">
        <v>12</v>
      </c>
      <c r="J327" s="32" t="s">
        <v>12</v>
      </c>
      <c r="K327" s="55" t="s">
        <v>12</v>
      </c>
      <c r="L327" s="31" t="s">
        <v>12</v>
      </c>
      <c r="M327" s="31" t="s">
        <v>12</v>
      </c>
      <c r="N327" s="55" t="s">
        <v>12</v>
      </c>
      <c r="O327" s="31" t="s">
        <v>12</v>
      </c>
      <c r="P327" s="33" t="s">
        <v>12</v>
      </c>
      <c r="Q327" s="31" t="s">
        <v>12</v>
      </c>
      <c r="R327" s="55" t="s">
        <v>12</v>
      </c>
      <c r="S327" s="31">
        <f>S328</f>
        <v>53100</v>
      </c>
      <c r="T327" s="31">
        <f>T328</f>
        <v>53100</v>
      </c>
      <c r="U327" s="55">
        <f t="shared" si="81"/>
        <v>100</v>
      </c>
      <c r="V327" s="134"/>
      <c r="W327" s="134"/>
      <c r="X327" s="31"/>
    </row>
    <row r="328" spans="1:24" ht="372" customHeight="1" outlineLevel="1">
      <c r="A328" s="76">
        <v>1</v>
      </c>
      <c r="B328" s="43" t="s">
        <v>649</v>
      </c>
      <c r="C328" s="43" t="s">
        <v>650</v>
      </c>
      <c r="D328" s="160" t="s">
        <v>13</v>
      </c>
      <c r="E328" s="166">
        <f t="shared" si="78"/>
        <v>53100</v>
      </c>
      <c r="F328" s="166">
        <v>0</v>
      </c>
      <c r="G328" s="166">
        <v>0</v>
      </c>
      <c r="H328" s="166">
        <v>53100</v>
      </c>
      <c r="I328" s="40" t="s">
        <v>12</v>
      </c>
      <c r="J328" s="40" t="s">
        <v>12</v>
      </c>
      <c r="K328" s="82" t="s">
        <v>12</v>
      </c>
      <c r="L328" s="40" t="s">
        <v>12</v>
      </c>
      <c r="M328" s="40" t="s">
        <v>12</v>
      </c>
      <c r="N328" s="82" t="s">
        <v>12</v>
      </c>
      <c r="O328" s="40" t="s">
        <v>12</v>
      </c>
      <c r="P328" s="40" t="s">
        <v>12</v>
      </c>
      <c r="Q328" s="41" t="s">
        <v>12</v>
      </c>
      <c r="R328" s="82" t="s">
        <v>12</v>
      </c>
      <c r="S328" s="166">
        <v>53100</v>
      </c>
      <c r="T328" s="166">
        <v>53100</v>
      </c>
      <c r="U328" s="158">
        <f t="shared" si="81"/>
        <v>100</v>
      </c>
      <c r="V328" s="134"/>
      <c r="W328" s="134"/>
      <c r="X328" s="39" t="s">
        <v>718</v>
      </c>
    </row>
    <row r="329" spans="1:24" s="18" customFormat="1" ht="45" customHeight="1">
      <c r="A329" s="14" t="s">
        <v>43</v>
      </c>
      <c r="B329" s="245" t="s">
        <v>622</v>
      </c>
      <c r="C329" s="245"/>
      <c r="D329" s="15" t="s">
        <v>12</v>
      </c>
      <c r="E329" s="16">
        <f t="shared" si="78"/>
        <v>197680.69999999998</v>
      </c>
      <c r="F329" s="16">
        <f t="shared" ref="F329:H330" si="82">F330</f>
        <v>197680.69999999998</v>
      </c>
      <c r="G329" s="16">
        <f t="shared" si="82"/>
        <v>0</v>
      </c>
      <c r="H329" s="16">
        <f t="shared" si="82"/>
        <v>0</v>
      </c>
      <c r="I329" s="6">
        <f>I330</f>
        <v>8</v>
      </c>
      <c r="J329" s="6">
        <f>J330</f>
        <v>8</v>
      </c>
      <c r="K329" s="105">
        <f t="shared" si="72"/>
        <v>100</v>
      </c>
      <c r="L329" s="16">
        <f>L330</f>
        <v>46396.899999999994</v>
      </c>
      <c r="M329" s="16">
        <f>M330</f>
        <v>46396.90137</v>
      </c>
      <c r="N329" s="105">
        <f t="shared" ref="N329:N343" si="83">M329/L329%</f>
        <v>100.00000295278349</v>
      </c>
      <c r="O329" s="16">
        <f>O330</f>
        <v>46396.899999999994</v>
      </c>
      <c r="P329" s="17">
        <f t="shared" ref="P329:P343" si="84">O329/M329%</f>
        <v>99.999997047216596</v>
      </c>
      <c r="Q329" s="16">
        <f>Q330</f>
        <v>46396.899999999994</v>
      </c>
      <c r="R329" s="105">
        <f t="shared" si="74"/>
        <v>100</v>
      </c>
      <c r="S329" s="16">
        <f>S330</f>
        <v>151283.79999999999</v>
      </c>
      <c r="T329" s="16">
        <f>T330</f>
        <v>151283.79999999999</v>
      </c>
      <c r="U329" s="105">
        <f t="shared" si="81"/>
        <v>100</v>
      </c>
      <c r="V329" s="134">
        <f t="shared" si="63"/>
        <v>-1.3700000054086559E-3</v>
      </c>
      <c r="W329" s="134"/>
      <c r="X329" s="16"/>
    </row>
    <row r="330" spans="1:24" s="18" customFormat="1" ht="45" customHeight="1">
      <c r="A330" s="19" t="s">
        <v>44</v>
      </c>
      <c r="B330" s="244" t="s">
        <v>546</v>
      </c>
      <c r="C330" s="244"/>
      <c r="D330" s="20" t="s">
        <v>12</v>
      </c>
      <c r="E330" s="21">
        <f t="shared" si="78"/>
        <v>197680.69999999998</v>
      </c>
      <c r="F330" s="21">
        <f t="shared" si="82"/>
        <v>197680.69999999998</v>
      </c>
      <c r="G330" s="21">
        <f t="shared" si="82"/>
        <v>0</v>
      </c>
      <c r="H330" s="21">
        <f t="shared" si="82"/>
        <v>0</v>
      </c>
      <c r="I330" s="22">
        <f>I331</f>
        <v>8</v>
      </c>
      <c r="J330" s="22">
        <f>J331</f>
        <v>8</v>
      </c>
      <c r="K330" s="106">
        <f t="shared" si="72"/>
        <v>100</v>
      </c>
      <c r="L330" s="21">
        <f>L331</f>
        <v>46396.899999999994</v>
      </c>
      <c r="M330" s="21">
        <f>M331</f>
        <v>46396.90137</v>
      </c>
      <c r="N330" s="106">
        <f t="shared" si="83"/>
        <v>100.00000295278349</v>
      </c>
      <c r="O330" s="21">
        <f>O331</f>
        <v>46396.899999999994</v>
      </c>
      <c r="P330" s="23">
        <f t="shared" si="84"/>
        <v>99.999997047216596</v>
      </c>
      <c r="Q330" s="21">
        <f>Q331</f>
        <v>46396.899999999994</v>
      </c>
      <c r="R330" s="106">
        <f t="shared" si="74"/>
        <v>100</v>
      </c>
      <c r="S330" s="21">
        <f>S331</f>
        <v>151283.79999999999</v>
      </c>
      <c r="T330" s="21">
        <f>T331</f>
        <v>151283.79999999999</v>
      </c>
      <c r="U330" s="106">
        <f t="shared" si="81"/>
        <v>100</v>
      </c>
      <c r="V330" s="134">
        <f t="shared" si="63"/>
        <v>-1.3700000054086559E-3</v>
      </c>
      <c r="W330" s="134"/>
      <c r="X330" s="21"/>
    </row>
    <row r="331" spans="1:24" s="18" customFormat="1" ht="38.25" customHeight="1">
      <c r="A331" s="24" t="s">
        <v>45</v>
      </c>
      <c r="B331" s="223" t="s">
        <v>570</v>
      </c>
      <c r="C331" s="223"/>
      <c r="D331" s="25" t="s">
        <v>12</v>
      </c>
      <c r="E331" s="26">
        <f t="shared" si="78"/>
        <v>197680.69999999998</v>
      </c>
      <c r="F331" s="26">
        <f>F332+F337+F344+E346</f>
        <v>197680.69999999998</v>
      </c>
      <c r="G331" s="26">
        <f>G332+G337+G344+G346</f>
        <v>0</v>
      </c>
      <c r="H331" s="26">
        <f>H332+H337+H344+G346</f>
        <v>0</v>
      </c>
      <c r="I331" s="37">
        <f>I332+I337</f>
        <v>8</v>
      </c>
      <c r="J331" s="37">
        <f>J332+J337</f>
        <v>8</v>
      </c>
      <c r="K331" s="84">
        <f t="shared" si="72"/>
        <v>100</v>
      </c>
      <c r="L331" s="26">
        <f>L332+L337</f>
        <v>46396.899999999994</v>
      </c>
      <c r="M331" s="26">
        <f>M332+M337</f>
        <v>46396.90137</v>
      </c>
      <c r="N331" s="84">
        <f t="shared" si="83"/>
        <v>100.00000295278349</v>
      </c>
      <c r="O331" s="26">
        <f>O332+O337</f>
        <v>46396.899999999994</v>
      </c>
      <c r="P331" s="29">
        <f t="shared" si="84"/>
        <v>99.999997047216596</v>
      </c>
      <c r="Q331" s="26">
        <f>Q332+Q337</f>
        <v>46396.899999999994</v>
      </c>
      <c r="R331" s="84">
        <f t="shared" si="74"/>
        <v>100</v>
      </c>
      <c r="S331" s="26">
        <f>S344+S346</f>
        <v>151283.79999999999</v>
      </c>
      <c r="T331" s="26">
        <f>T344+T346</f>
        <v>151283.79999999999</v>
      </c>
      <c r="U331" s="84">
        <f t="shared" si="81"/>
        <v>100</v>
      </c>
      <c r="V331" s="134">
        <f t="shared" si="63"/>
        <v>-1.3700000054086559E-3</v>
      </c>
      <c r="W331" s="134"/>
      <c r="X331" s="26"/>
    </row>
    <row r="332" spans="1:24" s="65" customFormat="1" ht="84.75" customHeight="1" outlineLevel="1">
      <c r="A332" s="246" t="s">
        <v>203</v>
      </c>
      <c r="B332" s="246"/>
      <c r="C332" s="246"/>
      <c r="D332" s="30" t="s">
        <v>12</v>
      </c>
      <c r="E332" s="31">
        <f t="shared" ref="E332:J332" si="85">E333+E334+E335+E336</f>
        <v>41584.699999999997</v>
      </c>
      <c r="F332" s="31">
        <f t="shared" si="85"/>
        <v>41584.699999999997</v>
      </c>
      <c r="G332" s="31">
        <f t="shared" si="85"/>
        <v>0</v>
      </c>
      <c r="H332" s="31">
        <f t="shared" si="85"/>
        <v>0</v>
      </c>
      <c r="I332" s="32">
        <f t="shared" si="85"/>
        <v>4</v>
      </c>
      <c r="J332" s="32">
        <f t="shared" si="85"/>
        <v>4</v>
      </c>
      <c r="K332" s="55">
        <f t="shared" si="72"/>
        <v>100</v>
      </c>
      <c r="L332" s="55">
        <f>L333+L334+L335+L336</f>
        <v>41584.699999999997</v>
      </c>
      <c r="M332" s="55">
        <f>M333+M334+M335+M336</f>
        <v>41584.699999999997</v>
      </c>
      <c r="N332" s="55">
        <f t="shared" si="83"/>
        <v>100</v>
      </c>
      <c r="O332" s="55">
        <f>O333+O334+O335+O336</f>
        <v>41584.699999999997</v>
      </c>
      <c r="P332" s="33">
        <f t="shared" si="84"/>
        <v>100</v>
      </c>
      <c r="Q332" s="31">
        <f>Q333+Q334+Q335+Q336</f>
        <v>41584.699999999997</v>
      </c>
      <c r="R332" s="55">
        <f t="shared" si="74"/>
        <v>100</v>
      </c>
      <c r="S332" s="31" t="s">
        <v>12</v>
      </c>
      <c r="T332" s="31" t="s">
        <v>12</v>
      </c>
      <c r="U332" s="55" t="s">
        <v>12</v>
      </c>
      <c r="V332" s="134">
        <f t="shared" si="63"/>
        <v>0</v>
      </c>
      <c r="W332" s="134"/>
      <c r="X332" s="31"/>
    </row>
    <row r="333" spans="1:24" s="65" customFormat="1" ht="348.75" customHeight="1" outlineLevel="1">
      <c r="A333" s="78">
        <v>1</v>
      </c>
      <c r="B333" s="79" t="s">
        <v>366</v>
      </c>
      <c r="C333" s="43" t="s">
        <v>568</v>
      </c>
      <c r="D333" s="80" t="s">
        <v>13</v>
      </c>
      <c r="E333" s="72">
        <f>SUM(F333:H333)</f>
        <v>38954.25</v>
      </c>
      <c r="F333" s="72">
        <v>38954.25</v>
      </c>
      <c r="G333" s="81">
        <v>0</v>
      </c>
      <c r="H333" s="81">
        <v>0</v>
      </c>
      <c r="I333" s="157">
        <v>1</v>
      </c>
      <c r="J333" s="157">
        <v>1</v>
      </c>
      <c r="K333" s="158">
        <f t="shared" si="72"/>
        <v>100</v>
      </c>
      <c r="L333" s="158">
        <v>38954.25</v>
      </c>
      <c r="M333" s="158">
        <v>38954.25</v>
      </c>
      <c r="N333" s="158">
        <f t="shared" si="83"/>
        <v>100</v>
      </c>
      <c r="O333" s="82">
        <v>38954.25</v>
      </c>
      <c r="P333" s="36">
        <f t="shared" si="84"/>
        <v>100</v>
      </c>
      <c r="Q333" s="41">
        <v>38954.25</v>
      </c>
      <c r="R333" s="158">
        <f t="shared" si="74"/>
        <v>100</v>
      </c>
      <c r="S333" s="75" t="s">
        <v>12</v>
      </c>
      <c r="T333" s="41" t="s">
        <v>12</v>
      </c>
      <c r="U333" s="158" t="s">
        <v>12</v>
      </c>
      <c r="V333" s="134">
        <f t="shared" si="63"/>
        <v>0</v>
      </c>
      <c r="W333" s="134"/>
      <c r="X333" s="43"/>
    </row>
    <row r="334" spans="1:24" s="65" customFormat="1" ht="27.75" customHeight="1" outlineLevel="1">
      <c r="A334" s="78">
        <v>2</v>
      </c>
      <c r="B334" s="79" t="s">
        <v>437</v>
      </c>
      <c r="C334" s="83" t="s">
        <v>438</v>
      </c>
      <c r="D334" s="80" t="s">
        <v>13</v>
      </c>
      <c r="E334" s="72">
        <f>SUM(F334:H334)</f>
        <v>1024.8</v>
      </c>
      <c r="F334" s="72">
        <v>1024.8</v>
      </c>
      <c r="G334" s="81">
        <v>0</v>
      </c>
      <c r="H334" s="81">
        <v>0</v>
      </c>
      <c r="I334" s="157">
        <v>1</v>
      </c>
      <c r="J334" s="157">
        <v>1</v>
      </c>
      <c r="K334" s="158">
        <f t="shared" si="72"/>
        <v>100</v>
      </c>
      <c r="L334" s="158">
        <v>1024.8</v>
      </c>
      <c r="M334" s="158">
        <v>1024.8</v>
      </c>
      <c r="N334" s="158">
        <f t="shared" si="83"/>
        <v>100</v>
      </c>
      <c r="O334" s="82">
        <v>1024.8</v>
      </c>
      <c r="P334" s="36">
        <f t="shared" si="84"/>
        <v>100</v>
      </c>
      <c r="Q334" s="41">
        <v>1024.8</v>
      </c>
      <c r="R334" s="158">
        <f t="shared" si="74"/>
        <v>100</v>
      </c>
      <c r="S334" s="75" t="s">
        <v>12</v>
      </c>
      <c r="T334" s="41" t="s">
        <v>12</v>
      </c>
      <c r="U334" s="158" t="s">
        <v>12</v>
      </c>
      <c r="V334" s="134">
        <f t="shared" si="63"/>
        <v>0</v>
      </c>
      <c r="W334" s="134"/>
      <c r="X334" s="81"/>
    </row>
    <row r="335" spans="1:24" s="65" customFormat="1" ht="40.5" outlineLevel="1">
      <c r="A335" s="78">
        <v>3</v>
      </c>
      <c r="B335" s="79" t="s">
        <v>367</v>
      </c>
      <c r="C335" s="83" t="s">
        <v>439</v>
      </c>
      <c r="D335" s="80" t="s">
        <v>13</v>
      </c>
      <c r="E335" s="72">
        <f>SUM(F335:H335)</f>
        <v>225.988</v>
      </c>
      <c r="F335" s="72">
        <v>225.988</v>
      </c>
      <c r="G335" s="81">
        <v>0</v>
      </c>
      <c r="H335" s="81">
        <v>0</v>
      </c>
      <c r="I335" s="157">
        <v>1</v>
      </c>
      <c r="J335" s="157">
        <v>1</v>
      </c>
      <c r="K335" s="158">
        <f t="shared" si="72"/>
        <v>100</v>
      </c>
      <c r="L335" s="158">
        <v>225.988</v>
      </c>
      <c r="M335" s="158">
        <v>225.988</v>
      </c>
      <c r="N335" s="158">
        <f t="shared" si="83"/>
        <v>100</v>
      </c>
      <c r="O335" s="82">
        <v>225.988</v>
      </c>
      <c r="P335" s="36">
        <f t="shared" si="84"/>
        <v>100</v>
      </c>
      <c r="Q335" s="41">
        <v>225.988</v>
      </c>
      <c r="R335" s="158">
        <f t="shared" si="74"/>
        <v>100</v>
      </c>
      <c r="S335" s="75" t="s">
        <v>12</v>
      </c>
      <c r="T335" s="41" t="s">
        <v>12</v>
      </c>
      <c r="U335" s="158" t="s">
        <v>12</v>
      </c>
      <c r="V335" s="134">
        <f t="shared" si="63"/>
        <v>0</v>
      </c>
      <c r="W335" s="134"/>
      <c r="X335" s="81"/>
    </row>
    <row r="336" spans="1:24" s="65" customFormat="1" ht="40.5" outlineLevel="1">
      <c r="A336" s="78">
        <v>4</v>
      </c>
      <c r="B336" s="79" t="s">
        <v>437</v>
      </c>
      <c r="C336" s="160" t="s">
        <v>440</v>
      </c>
      <c r="D336" s="80" t="s">
        <v>13</v>
      </c>
      <c r="E336" s="72">
        <f>SUM(F336:H336)</f>
        <v>1379.662</v>
      </c>
      <c r="F336" s="72">
        <v>1379.662</v>
      </c>
      <c r="G336" s="81">
        <v>0</v>
      </c>
      <c r="H336" s="81">
        <v>0</v>
      </c>
      <c r="I336" s="157">
        <v>1</v>
      </c>
      <c r="J336" s="157">
        <v>1</v>
      </c>
      <c r="K336" s="158">
        <f t="shared" si="72"/>
        <v>100</v>
      </c>
      <c r="L336" s="158">
        <v>1379.662</v>
      </c>
      <c r="M336" s="158">
        <v>1379.662</v>
      </c>
      <c r="N336" s="158">
        <f t="shared" si="83"/>
        <v>100</v>
      </c>
      <c r="O336" s="82">
        <v>1379.662</v>
      </c>
      <c r="P336" s="36">
        <f t="shared" si="84"/>
        <v>100</v>
      </c>
      <c r="Q336" s="41">
        <v>1379.662</v>
      </c>
      <c r="R336" s="158">
        <f t="shared" si="74"/>
        <v>100</v>
      </c>
      <c r="S336" s="75" t="s">
        <v>12</v>
      </c>
      <c r="T336" s="41" t="s">
        <v>12</v>
      </c>
      <c r="U336" s="158" t="s">
        <v>12</v>
      </c>
      <c r="V336" s="134">
        <f t="shared" si="63"/>
        <v>0</v>
      </c>
      <c r="W336" s="134"/>
      <c r="X336" s="81"/>
    </row>
    <row r="337" spans="1:24" s="65" customFormat="1" ht="88.5" customHeight="1" outlineLevel="1">
      <c r="A337" s="246" t="s">
        <v>204</v>
      </c>
      <c r="B337" s="246"/>
      <c r="C337" s="246"/>
      <c r="D337" s="30" t="s">
        <v>12</v>
      </c>
      <c r="E337" s="31">
        <f t="shared" ref="E337:E365" si="86">F337+G337+H337</f>
        <v>4812.2</v>
      </c>
      <c r="F337" s="31">
        <f>F338+F339+F340+F341+F342+F343</f>
        <v>4812.2</v>
      </c>
      <c r="G337" s="31">
        <f t="shared" ref="G337:M337" si="87">G338+G339+G340+G341+G342+G343</f>
        <v>0</v>
      </c>
      <c r="H337" s="31">
        <f t="shared" si="87"/>
        <v>0</v>
      </c>
      <c r="I337" s="32">
        <f t="shared" si="87"/>
        <v>4</v>
      </c>
      <c r="J337" s="32">
        <f t="shared" si="87"/>
        <v>4</v>
      </c>
      <c r="K337" s="55">
        <f t="shared" si="72"/>
        <v>100</v>
      </c>
      <c r="L337" s="31">
        <f t="shared" si="87"/>
        <v>4812.2</v>
      </c>
      <c r="M337" s="31">
        <f t="shared" si="87"/>
        <v>4812.2013699999998</v>
      </c>
      <c r="N337" s="55">
        <f t="shared" si="83"/>
        <v>100.00002846930717</v>
      </c>
      <c r="O337" s="55">
        <f>O338+O339+O340+O341+O342+O343</f>
        <v>4812.2</v>
      </c>
      <c r="P337" s="33">
        <f t="shared" si="84"/>
        <v>99.999971530700932</v>
      </c>
      <c r="Q337" s="31">
        <f>Q338+Q339+Q340+Q341+Q342+Q343</f>
        <v>4812.2</v>
      </c>
      <c r="R337" s="55">
        <f t="shared" si="74"/>
        <v>100</v>
      </c>
      <c r="S337" s="31" t="s">
        <v>12</v>
      </c>
      <c r="T337" s="31" t="s">
        <v>12</v>
      </c>
      <c r="U337" s="55" t="s">
        <v>12</v>
      </c>
      <c r="V337" s="134">
        <f t="shared" ref="V337:V400" si="88">L337-M337</f>
        <v>-1.3699999999516876E-3</v>
      </c>
      <c r="W337" s="134"/>
      <c r="X337" s="31"/>
    </row>
    <row r="338" spans="1:24" s="65" customFormat="1" ht="315.75" customHeight="1" outlineLevel="1">
      <c r="A338" s="78">
        <v>1</v>
      </c>
      <c r="B338" s="79" t="s">
        <v>368</v>
      </c>
      <c r="C338" s="79" t="s">
        <v>629</v>
      </c>
      <c r="D338" s="80" t="s">
        <v>13</v>
      </c>
      <c r="E338" s="72">
        <f t="shared" si="86"/>
        <v>379.98</v>
      </c>
      <c r="F338" s="68">
        <v>379.98</v>
      </c>
      <c r="G338" s="81">
        <v>0</v>
      </c>
      <c r="H338" s="81">
        <v>0</v>
      </c>
      <c r="I338" s="232">
        <v>1</v>
      </c>
      <c r="J338" s="232">
        <v>1</v>
      </c>
      <c r="K338" s="235">
        <f t="shared" si="72"/>
        <v>100</v>
      </c>
      <c r="L338" s="68">
        <v>379.98</v>
      </c>
      <c r="M338" s="68">
        <v>379.98</v>
      </c>
      <c r="N338" s="158">
        <f t="shared" si="83"/>
        <v>100</v>
      </c>
      <c r="O338" s="68">
        <v>379.98</v>
      </c>
      <c r="P338" s="36">
        <f t="shared" si="84"/>
        <v>100</v>
      </c>
      <c r="Q338" s="68">
        <v>379.98</v>
      </c>
      <c r="R338" s="158">
        <f t="shared" si="74"/>
        <v>100</v>
      </c>
      <c r="S338" s="122" t="s">
        <v>12</v>
      </c>
      <c r="T338" s="72" t="s">
        <v>12</v>
      </c>
      <c r="U338" s="158" t="s">
        <v>12</v>
      </c>
      <c r="V338" s="134">
        <f t="shared" si="88"/>
        <v>0</v>
      </c>
      <c r="W338" s="134"/>
      <c r="X338" s="81"/>
    </row>
    <row r="339" spans="1:24" s="65" customFormat="1" ht="354" customHeight="1" outlineLevel="1">
      <c r="A339" s="78">
        <v>2</v>
      </c>
      <c r="B339" s="123" t="s">
        <v>369</v>
      </c>
      <c r="C339" s="79" t="s">
        <v>630</v>
      </c>
      <c r="D339" s="80" t="s">
        <v>13</v>
      </c>
      <c r="E339" s="72">
        <f t="shared" si="86"/>
        <v>682.56</v>
      </c>
      <c r="F339" s="68">
        <v>682.56</v>
      </c>
      <c r="G339" s="81">
        <v>0</v>
      </c>
      <c r="H339" s="81">
        <v>0</v>
      </c>
      <c r="I339" s="233"/>
      <c r="J339" s="233"/>
      <c r="K339" s="236"/>
      <c r="L339" s="68">
        <v>682.56</v>
      </c>
      <c r="M339" s="68">
        <v>682.56</v>
      </c>
      <c r="N339" s="158">
        <f t="shared" si="83"/>
        <v>100</v>
      </c>
      <c r="O339" s="68">
        <v>682.56</v>
      </c>
      <c r="P339" s="36">
        <f t="shared" si="84"/>
        <v>100</v>
      </c>
      <c r="Q339" s="68">
        <v>682.56</v>
      </c>
      <c r="R339" s="158">
        <f t="shared" si="74"/>
        <v>100</v>
      </c>
      <c r="S339" s="122" t="s">
        <v>12</v>
      </c>
      <c r="T339" s="72" t="s">
        <v>12</v>
      </c>
      <c r="U339" s="158" t="s">
        <v>12</v>
      </c>
      <c r="V339" s="134">
        <f t="shared" si="88"/>
        <v>0</v>
      </c>
      <c r="W339" s="134"/>
      <c r="X339" s="81"/>
    </row>
    <row r="340" spans="1:24" s="65" customFormat="1" ht="392.25" customHeight="1" outlineLevel="1">
      <c r="A340" s="78">
        <v>3</v>
      </c>
      <c r="B340" s="123" t="s">
        <v>370</v>
      </c>
      <c r="C340" s="79" t="s">
        <v>631</v>
      </c>
      <c r="D340" s="80" t="s">
        <v>13</v>
      </c>
      <c r="E340" s="72">
        <f t="shared" si="86"/>
        <v>2137.58</v>
      </c>
      <c r="F340" s="68">
        <v>2137.58</v>
      </c>
      <c r="G340" s="81">
        <v>0</v>
      </c>
      <c r="H340" s="81">
        <v>0</v>
      </c>
      <c r="I340" s="234"/>
      <c r="J340" s="234"/>
      <c r="K340" s="237"/>
      <c r="L340" s="68">
        <v>2137.58</v>
      </c>
      <c r="M340" s="68">
        <v>2137.58</v>
      </c>
      <c r="N340" s="158">
        <f t="shared" si="83"/>
        <v>100</v>
      </c>
      <c r="O340" s="68">
        <v>2137.58</v>
      </c>
      <c r="P340" s="36">
        <f t="shared" si="84"/>
        <v>100</v>
      </c>
      <c r="Q340" s="68">
        <v>2137.58</v>
      </c>
      <c r="R340" s="158">
        <f t="shared" si="74"/>
        <v>100</v>
      </c>
      <c r="S340" s="122" t="s">
        <v>12</v>
      </c>
      <c r="T340" s="72" t="s">
        <v>12</v>
      </c>
      <c r="U340" s="158" t="s">
        <v>12</v>
      </c>
      <c r="V340" s="134">
        <f t="shared" si="88"/>
        <v>0</v>
      </c>
      <c r="W340" s="134"/>
      <c r="X340" s="81"/>
    </row>
    <row r="341" spans="1:24" s="65" customFormat="1" ht="40.5" outlineLevel="1">
      <c r="A341" s="78">
        <v>4</v>
      </c>
      <c r="B341" s="123" t="s">
        <v>369</v>
      </c>
      <c r="C341" s="70" t="s">
        <v>440</v>
      </c>
      <c r="D341" s="80" t="s">
        <v>13</v>
      </c>
      <c r="E341" s="72">
        <f t="shared" si="86"/>
        <v>1475.05</v>
      </c>
      <c r="F341" s="72">
        <v>1475.05</v>
      </c>
      <c r="G341" s="81">
        <v>0</v>
      </c>
      <c r="H341" s="81">
        <v>0</v>
      </c>
      <c r="I341" s="124">
        <v>1</v>
      </c>
      <c r="J341" s="124">
        <v>1</v>
      </c>
      <c r="K341" s="114">
        <f t="shared" si="72"/>
        <v>100</v>
      </c>
      <c r="L341" s="68">
        <v>1475.05</v>
      </c>
      <c r="M341" s="68">
        <v>1475.0513699999999</v>
      </c>
      <c r="N341" s="114">
        <f t="shared" si="83"/>
        <v>100.00009287820752</v>
      </c>
      <c r="O341" s="68">
        <v>1475.05</v>
      </c>
      <c r="P341" s="121">
        <f t="shared" si="84"/>
        <v>99.999907121878749</v>
      </c>
      <c r="Q341" s="68">
        <v>1475.05</v>
      </c>
      <c r="R341" s="114">
        <f t="shared" si="74"/>
        <v>100</v>
      </c>
      <c r="S341" s="122" t="s">
        <v>12</v>
      </c>
      <c r="T341" s="72" t="s">
        <v>12</v>
      </c>
      <c r="U341" s="114" t="s">
        <v>12</v>
      </c>
      <c r="V341" s="134">
        <f t="shared" si="88"/>
        <v>-1.3699999999516876E-3</v>
      </c>
      <c r="W341" s="134"/>
      <c r="X341" s="81"/>
    </row>
    <row r="342" spans="1:24" s="65" customFormat="1" ht="40.5" outlineLevel="1">
      <c r="A342" s="78">
        <v>5</v>
      </c>
      <c r="B342" s="123" t="s">
        <v>369</v>
      </c>
      <c r="C342" s="70" t="s">
        <v>440</v>
      </c>
      <c r="D342" s="80" t="s">
        <v>13</v>
      </c>
      <c r="E342" s="72">
        <v>113.46</v>
      </c>
      <c r="F342" s="72">
        <v>113.46</v>
      </c>
      <c r="G342" s="81">
        <v>0</v>
      </c>
      <c r="H342" s="81">
        <v>0</v>
      </c>
      <c r="I342" s="124">
        <v>1</v>
      </c>
      <c r="J342" s="124">
        <v>1</v>
      </c>
      <c r="K342" s="114">
        <f t="shared" si="72"/>
        <v>100</v>
      </c>
      <c r="L342" s="72">
        <v>113.46</v>
      </c>
      <c r="M342" s="72">
        <v>113.46</v>
      </c>
      <c r="N342" s="114">
        <f t="shared" si="83"/>
        <v>100.00000000000001</v>
      </c>
      <c r="O342" s="68">
        <v>113.46</v>
      </c>
      <c r="P342" s="121">
        <f t="shared" si="84"/>
        <v>100.00000000000001</v>
      </c>
      <c r="Q342" s="72">
        <v>113.46</v>
      </c>
      <c r="R342" s="114">
        <f t="shared" si="74"/>
        <v>100.00000000000001</v>
      </c>
      <c r="S342" s="122" t="s">
        <v>12</v>
      </c>
      <c r="T342" s="72" t="s">
        <v>12</v>
      </c>
      <c r="U342" s="114" t="s">
        <v>12</v>
      </c>
      <c r="V342" s="134">
        <f t="shared" si="88"/>
        <v>0</v>
      </c>
      <c r="W342" s="134"/>
      <c r="X342" s="81" t="s">
        <v>730</v>
      </c>
    </row>
    <row r="343" spans="1:24" s="65" customFormat="1" ht="40.5" outlineLevel="1">
      <c r="A343" s="78">
        <v>6</v>
      </c>
      <c r="B343" s="123" t="s">
        <v>731</v>
      </c>
      <c r="C343" s="70" t="s">
        <v>440</v>
      </c>
      <c r="D343" s="80" t="s">
        <v>13</v>
      </c>
      <c r="E343" s="72">
        <v>23.57</v>
      </c>
      <c r="F343" s="72">
        <v>23.57</v>
      </c>
      <c r="G343" s="81">
        <v>0</v>
      </c>
      <c r="H343" s="81">
        <v>0</v>
      </c>
      <c r="I343" s="124">
        <v>1</v>
      </c>
      <c r="J343" s="124">
        <v>1</v>
      </c>
      <c r="K343" s="114">
        <f t="shared" si="72"/>
        <v>100</v>
      </c>
      <c r="L343" s="72">
        <v>23.57</v>
      </c>
      <c r="M343" s="72">
        <v>23.57</v>
      </c>
      <c r="N343" s="114">
        <f t="shared" si="83"/>
        <v>100</v>
      </c>
      <c r="O343" s="68">
        <v>23.57</v>
      </c>
      <c r="P343" s="121">
        <f t="shared" si="84"/>
        <v>100</v>
      </c>
      <c r="Q343" s="72">
        <v>23.57</v>
      </c>
      <c r="R343" s="114">
        <f t="shared" si="74"/>
        <v>100</v>
      </c>
      <c r="S343" s="122" t="s">
        <v>12</v>
      </c>
      <c r="T343" s="72" t="s">
        <v>12</v>
      </c>
      <c r="U343" s="114" t="s">
        <v>12</v>
      </c>
      <c r="V343" s="134">
        <f t="shared" si="88"/>
        <v>0</v>
      </c>
      <c r="W343" s="134"/>
      <c r="X343" s="81" t="s">
        <v>730</v>
      </c>
    </row>
    <row r="344" spans="1:24" s="65" customFormat="1" ht="52.5" customHeight="1" outlineLevel="1">
      <c r="A344" s="222" t="s">
        <v>316</v>
      </c>
      <c r="B344" s="222"/>
      <c r="C344" s="222"/>
      <c r="D344" s="30" t="s">
        <v>12</v>
      </c>
      <c r="E344" s="31">
        <f t="shared" si="86"/>
        <v>143361.9</v>
      </c>
      <c r="F344" s="31">
        <f>F345</f>
        <v>143361.9</v>
      </c>
      <c r="G344" s="31">
        <f>G345</f>
        <v>0</v>
      </c>
      <c r="H344" s="31">
        <f>H345</f>
        <v>0</v>
      </c>
      <c r="I344" s="32" t="s">
        <v>12</v>
      </c>
      <c r="J344" s="32" t="s">
        <v>12</v>
      </c>
      <c r="K344" s="55" t="s">
        <v>12</v>
      </c>
      <c r="L344" s="31" t="s">
        <v>12</v>
      </c>
      <c r="M344" s="31" t="s">
        <v>12</v>
      </c>
      <c r="N344" s="55" t="s">
        <v>12</v>
      </c>
      <c r="O344" s="31" t="s">
        <v>12</v>
      </c>
      <c r="P344" s="33" t="s">
        <v>12</v>
      </c>
      <c r="Q344" s="31" t="s">
        <v>12</v>
      </c>
      <c r="R344" s="55" t="s">
        <v>12</v>
      </c>
      <c r="S344" s="31">
        <f>S345</f>
        <v>143361.9</v>
      </c>
      <c r="T344" s="31">
        <f>T345</f>
        <v>143361.9</v>
      </c>
      <c r="U344" s="55">
        <f>T344/S344%</f>
        <v>100</v>
      </c>
      <c r="V344" s="134"/>
      <c r="W344" s="134"/>
      <c r="X344" s="31"/>
    </row>
    <row r="345" spans="1:24" s="65" customFormat="1" ht="408.75" customHeight="1" outlineLevel="1">
      <c r="A345" s="35">
        <v>1</v>
      </c>
      <c r="B345" s="44" t="s">
        <v>316</v>
      </c>
      <c r="C345" s="44" t="s">
        <v>632</v>
      </c>
      <c r="D345" s="161" t="s">
        <v>16</v>
      </c>
      <c r="E345" s="166">
        <f t="shared" si="86"/>
        <v>143361.9</v>
      </c>
      <c r="F345" s="166">
        <v>143361.9</v>
      </c>
      <c r="G345" s="166">
        <v>0</v>
      </c>
      <c r="H345" s="166">
        <v>0</v>
      </c>
      <c r="I345" s="157" t="s">
        <v>12</v>
      </c>
      <c r="J345" s="157" t="s">
        <v>12</v>
      </c>
      <c r="K345" s="158" t="s">
        <v>12</v>
      </c>
      <c r="L345" s="41" t="s">
        <v>12</v>
      </c>
      <c r="M345" s="166" t="s">
        <v>12</v>
      </c>
      <c r="N345" s="158" t="s">
        <v>12</v>
      </c>
      <c r="O345" s="41" t="s">
        <v>12</v>
      </c>
      <c r="P345" s="36" t="s">
        <v>12</v>
      </c>
      <c r="Q345" s="166" t="s">
        <v>12</v>
      </c>
      <c r="R345" s="158" t="s">
        <v>12</v>
      </c>
      <c r="S345" s="41">
        <v>143361.9</v>
      </c>
      <c r="T345" s="41">
        <v>143361.9</v>
      </c>
      <c r="U345" s="158">
        <f>T345/S345%</f>
        <v>100</v>
      </c>
      <c r="V345" s="134"/>
      <c r="W345" s="134"/>
      <c r="X345" s="166" t="s">
        <v>633</v>
      </c>
    </row>
    <row r="346" spans="1:24" s="65" customFormat="1" ht="45" customHeight="1" outlineLevel="1">
      <c r="A346" s="222" t="s">
        <v>315</v>
      </c>
      <c r="B346" s="222"/>
      <c r="C346" s="222"/>
      <c r="D346" s="30" t="s">
        <v>12</v>
      </c>
      <c r="E346" s="31">
        <f t="shared" si="86"/>
        <v>7921.9</v>
      </c>
      <c r="F346" s="31">
        <f>F347</f>
        <v>7921.9</v>
      </c>
      <c r="G346" s="31">
        <f>G347</f>
        <v>0</v>
      </c>
      <c r="H346" s="31">
        <f>H347</f>
        <v>0</v>
      </c>
      <c r="I346" s="32" t="s">
        <v>12</v>
      </c>
      <c r="J346" s="32" t="s">
        <v>12</v>
      </c>
      <c r="K346" s="55" t="s">
        <v>12</v>
      </c>
      <c r="L346" s="31" t="s">
        <v>12</v>
      </c>
      <c r="M346" s="31" t="s">
        <v>12</v>
      </c>
      <c r="N346" s="55" t="s">
        <v>12</v>
      </c>
      <c r="O346" s="31" t="s">
        <v>12</v>
      </c>
      <c r="P346" s="33" t="s">
        <v>12</v>
      </c>
      <c r="Q346" s="31" t="s">
        <v>12</v>
      </c>
      <c r="R346" s="55" t="s">
        <v>12</v>
      </c>
      <c r="S346" s="31">
        <f>S347</f>
        <v>7921.9</v>
      </c>
      <c r="T346" s="31">
        <f>T347</f>
        <v>7921.9</v>
      </c>
      <c r="U346" s="55">
        <f>T346/S346%</f>
        <v>100</v>
      </c>
      <c r="V346" s="134"/>
      <c r="W346" s="134"/>
      <c r="X346" s="31"/>
    </row>
    <row r="347" spans="1:24" s="65" customFormat="1" ht="408.75" customHeight="1" outlineLevel="1">
      <c r="A347" s="35">
        <v>1</v>
      </c>
      <c r="B347" s="43" t="s">
        <v>315</v>
      </c>
      <c r="C347" s="44" t="s">
        <v>430</v>
      </c>
      <c r="D347" s="161" t="s">
        <v>16</v>
      </c>
      <c r="E347" s="166">
        <f t="shared" si="86"/>
        <v>7921.9</v>
      </c>
      <c r="F347" s="166">
        <v>7921.9</v>
      </c>
      <c r="G347" s="166">
        <v>0</v>
      </c>
      <c r="H347" s="166">
        <v>0</v>
      </c>
      <c r="I347" s="157" t="s">
        <v>12</v>
      </c>
      <c r="J347" s="157" t="s">
        <v>12</v>
      </c>
      <c r="K347" s="158" t="s">
        <v>12</v>
      </c>
      <c r="L347" s="41" t="s">
        <v>12</v>
      </c>
      <c r="M347" s="166" t="s">
        <v>12</v>
      </c>
      <c r="N347" s="158" t="s">
        <v>12</v>
      </c>
      <c r="O347" s="41" t="s">
        <v>12</v>
      </c>
      <c r="P347" s="36" t="s">
        <v>12</v>
      </c>
      <c r="Q347" s="166" t="s">
        <v>12</v>
      </c>
      <c r="R347" s="158" t="s">
        <v>12</v>
      </c>
      <c r="S347" s="41">
        <v>7921.9</v>
      </c>
      <c r="T347" s="166">
        <v>7921.9</v>
      </c>
      <c r="U347" s="158">
        <f>T347/S347%</f>
        <v>100</v>
      </c>
      <c r="V347" s="134"/>
      <c r="W347" s="134"/>
      <c r="X347" s="166" t="s">
        <v>634</v>
      </c>
    </row>
    <row r="348" spans="1:24" s="18" customFormat="1" ht="39" customHeight="1">
      <c r="A348" s="14" t="s">
        <v>49</v>
      </c>
      <c r="B348" s="226" t="s">
        <v>569</v>
      </c>
      <c r="C348" s="226"/>
      <c r="D348" s="15" t="s">
        <v>12</v>
      </c>
      <c r="E348" s="16">
        <f t="shared" si="86"/>
        <v>8641800.5</v>
      </c>
      <c r="F348" s="16">
        <f>F349</f>
        <v>6198000.5</v>
      </c>
      <c r="G348" s="16">
        <f>G349</f>
        <v>0</v>
      </c>
      <c r="H348" s="16">
        <f>H349</f>
        <v>2443800.0000000005</v>
      </c>
      <c r="I348" s="6">
        <f>I349</f>
        <v>78</v>
      </c>
      <c r="J348" s="6">
        <f>J349</f>
        <v>78</v>
      </c>
      <c r="K348" s="105">
        <f t="shared" si="72"/>
        <v>100</v>
      </c>
      <c r="L348" s="16">
        <f>L349</f>
        <v>8641800.5</v>
      </c>
      <c r="M348" s="16">
        <f>M349</f>
        <v>8641800.5</v>
      </c>
      <c r="N348" s="105">
        <f t="shared" ref="N348:N371" si="89">M348/L348%</f>
        <v>100</v>
      </c>
      <c r="O348" s="16">
        <f>O349</f>
        <v>7658460.3740999978</v>
      </c>
      <c r="P348" s="17">
        <f t="shared" ref="P348:P411" si="90">O348/M348%</f>
        <v>88.621119801365438</v>
      </c>
      <c r="Q348" s="16">
        <f>Q349</f>
        <v>7788325.7063999968</v>
      </c>
      <c r="R348" s="16">
        <f t="shared" si="74"/>
        <v>101.69571070367077</v>
      </c>
      <c r="S348" s="16" t="s">
        <v>12</v>
      </c>
      <c r="T348" s="16" t="s">
        <v>12</v>
      </c>
      <c r="U348" s="105" t="s">
        <v>12</v>
      </c>
      <c r="V348" s="134">
        <f t="shared" si="88"/>
        <v>0</v>
      </c>
      <c r="W348" s="134"/>
      <c r="X348" s="16"/>
    </row>
    <row r="349" spans="1:24" s="18" customFormat="1" ht="47.25" customHeight="1">
      <c r="A349" s="19" t="s">
        <v>50</v>
      </c>
      <c r="B349" s="227" t="s">
        <v>550</v>
      </c>
      <c r="C349" s="227"/>
      <c r="D349" s="20" t="s">
        <v>12</v>
      </c>
      <c r="E349" s="21">
        <f t="shared" si="86"/>
        <v>8641800.5</v>
      </c>
      <c r="F349" s="21">
        <f>F350+F449</f>
        <v>6198000.5</v>
      </c>
      <c r="G349" s="21">
        <f>G350+G449</f>
        <v>0</v>
      </c>
      <c r="H349" s="21">
        <f>H350+H449</f>
        <v>2443800.0000000005</v>
      </c>
      <c r="I349" s="22">
        <f>I350+I449</f>
        <v>78</v>
      </c>
      <c r="J349" s="22">
        <f>J350+J449</f>
        <v>78</v>
      </c>
      <c r="K349" s="106">
        <f t="shared" si="72"/>
        <v>100</v>
      </c>
      <c r="L349" s="21">
        <f>L350+L449</f>
        <v>8641800.5</v>
      </c>
      <c r="M349" s="21">
        <f>M350+M449</f>
        <v>8641800.5</v>
      </c>
      <c r="N349" s="106">
        <f t="shared" si="89"/>
        <v>100</v>
      </c>
      <c r="O349" s="21">
        <f>O350+O449</f>
        <v>7658460.3740999978</v>
      </c>
      <c r="P349" s="23">
        <f t="shared" si="90"/>
        <v>88.621119801365438</v>
      </c>
      <c r="Q349" s="21">
        <f>Q350+Q449</f>
        <v>7788325.7063999968</v>
      </c>
      <c r="R349" s="21">
        <f t="shared" si="74"/>
        <v>101.69571070367077</v>
      </c>
      <c r="S349" s="21" t="s">
        <v>12</v>
      </c>
      <c r="T349" s="21" t="s">
        <v>12</v>
      </c>
      <c r="U349" s="106" t="s">
        <v>12</v>
      </c>
      <c r="V349" s="134">
        <f t="shared" si="88"/>
        <v>0</v>
      </c>
      <c r="W349" s="134"/>
      <c r="X349" s="21"/>
    </row>
    <row r="350" spans="1:24" s="18" customFormat="1" ht="35.25" customHeight="1">
      <c r="A350" s="24" t="s">
        <v>51</v>
      </c>
      <c r="B350" s="223" t="s">
        <v>551</v>
      </c>
      <c r="C350" s="223"/>
      <c r="D350" s="25" t="s">
        <v>12</v>
      </c>
      <c r="E350" s="26">
        <f t="shared" si="86"/>
        <v>8271800.5</v>
      </c>
      <c r="F350" s="26">
        <f>F351+F432+F436</f>
        <v>5828000.5</v>
      </c>
      <c r="G350" s="26">
        <f>G351+G432</f>
        <v>0</v>
      </c>
      <c r="H350" s="26">
        <f>H351+H432</f>
        <v>2443800.0000000005</v>
      </c>
      <c r="I350" s="37">
        <f>I351+I432+I436</f>
        <v>74</v>
      </c>
      <c r="J350" s="37">
        <f>J351+J432+J436</f>
        <v>74</v>
      </c>
      <c r="K350" s="84">
        <f t="shared" si="72"/>
        <v>100</v>
      </c>
      <c r="L350" s="84">
        <f>L351+L432+L436</f>
        <v>8271800.4999999991</v>
      </c>
      <c r="M350" s="84">
        <f>M351+M432+M436</f>
        <v>8271800.4999999991</v>
      </c>
      <c r="N350" s="84">
        <f t="shared" si="89"/>
        <v>100</v>
      </c>
      <c r="O350" s="26">
        <f>O351+O432+O436</f>
        <v>7600110.1040999983</v>
      </c>
      <c r="P350" s="29">
        <f t="shared" si="90"/>
        <v>91.879755853637903</v>
      </c>
      <c r="Q350" s="26">
        <f>Q351+Q432+Q436</f>
        <v>7729975.4363999972</v>
      </c>
      <c r="R350" s="26">
        <f t="shared" si="74"/>
        <v>101.70872961735041</v>
      </c>
      <c r="S350" s="26" t="s">
        <v>12</v>
      </c>
      <c r="T350" s="26" t="s">
        <v>12</v>
      </c>
      <c r="U350" s="84" t="s">
        <v>12</v>
      </c>
      <c r="V350" s="134">
        <f t="shared" si="88"/>
        <v>0</v>
      </c>
      <c r="W350" s="134"/>
      <c r="X350" s="26"/>
    </row>
    <row r="351" spans="1:24" ht="45" customHeight="1" outlineLevel="1">
      <c r="A351" s="222" t="s">
        <v>238</v>
      </c>
      <c r="B351" s="222"/>
      <c r="C351" s="222"/>
      <c r="D351" s="30" t="s">
        <v>12</v>
      </c>
      <c r="E351" s="31">
        <f t="shared" si="86"/>
        <v>5045800.5</v>
      </c>
      <c r="F351" s="31">
        <f>SUM(F352:F431)</f>
        <v>2602000.5</v>
      </c>
      <c r="G351" s="31">
        <f>SUM(G352:G431)</f>
        <v>0</v>
      </c>
      <c r="H351" s="31">
        <f>SUM(H352:H431)</f>
        <v>2443800.0000000005</v>
      </c>
      <c r="I351" s="32">
        <f>I352</f>
        <v>61</v>
      </c>
      <c r="J351" s="32">
        <f>J352</f>
        <v>61</v>
      </c>
      <c r="K351" s="55">
        <f t="shared" si="72"/>
        <v>100</v>
      </c>
      <c r="L351" s="55">
        <f>SUM(L352:L431)</f>
        <v>5045800.4999999991</v>
      </c>
      <c r="M351" s="31">
        <f>SUM(M352:M431)</f>
        <v>5045800.4999999991</v>
      </c>
      <c r="N351" s="55">
        <f t="shared" si="89"/>
        <v>100</v>
      </c>
      <c r="O351" s="31">
        <f>SUM(O352:O431)</f>
        <v>4961811.3993499978</v>
      </c>
      <c r="P351" s="33">
        <f t="shared" si="90"/>
        <v>98.335465291384367</v>
      </c>
      <c r="Q351" s="31">
        <f>SUM(Q352:Q431)</f>
        <v>5022081.8538699979</v>
      </c>
      <c r="R351" s="31">
        <f t="shared" si="74"/>
        <v>101.21468652613228</v>
      </c>
      <c r="S351" s="31" t="s">
        <v>12</v>
      </c>
      <c r="T351" s="31" t="s">
        <v>12</v>
      </c>
      <c r="U351" s="55" t="s">
        <v>12</v>
      </c>
      <c r="V351" s="134">
        <f t="shared" si="88"/>
        <v>0</v>
      </c>
      <c r="W351" s="134"/>
      <c r="X351" s="31"/>
    </row>
    <row r="352" spans="1:24" ht="96" customHeight="1" outlineLevel="1">
      <c r="A352" s="35">
        <v>1</v>
      </c>
      <c r="B352" s="160" t="s">
        <v>131</v>
      </c>
      <c r="C352" s="160" t="s">
        <v>249</v>
      </c>
      <c r="D352" s="49" t="s">
        <v>7</v>
      </c>
      <c r="E352" s="166">
        <f t="shared" si="86"/>
        <v>115000</v>
      </c>
      <c r="F352" s="166">
        <v>115000</v>
      </c>
      <c r="G352" s="166">
        <v>0</v>
      </c>
      <c r="H352" s="166">
        <v>0</v>
      </c>
      <c r="I352" s="232">
        <v>61</v>
      </c>
      <c r="J352" s="232">
        <v>61</v>
      </c>
      <c r="K352" s="235">
        <f t="shared" si="72"/>
        <v>100</v>
      </c>
      <c r="L352" s="166">
        <v>115000</v>
      </c>
      <c r="M352" s="166">
        <v>115000</v>
      </c>
      <c r="N352" s="158">
        <f t="shared" si="89"/>
        <v>100</v>
      </c>
      <c r="O352" s="125">
        <v>100168.25505000001</v>
      </c>
      <c r="P352" s="127">
        <f t="shared" si="90"/>
        <v>87.10283047826087</v>
      </c>
      <c r="Q352" s="138">
        <v>113798.08</v>
      </c>
      <c r="R352" s="158">
        <f t="shared" si="74"/>
        <v>113.60693060211194</v>
      </c>
      <c r="S352" s="85" t="s">
        <v>12</v>
      </c>
      <c r="T352" s="166" t="s">
        <v>12</v>
      </c>
      <c r="U352" s="158" t="s">
        <v>12</v>
      </c>
      <c r="V352" s="134">
        <f t="shared" si="88"/>
        <v>0</v>
      </c>
      <c r="W352" s="134"/>
      <c r="X352" s="140"/>
    </row>
    <row r="353" spans="1:24" ht="57" customHeight="1" outlineLevel="1">
      <c r="A353" s="35">
        <v>2</v>
      </c>
      <c r="B353" s="160" t="s">
        <v>131</v>
      </c>
      <c r="C353" s="160" t="s">
        <v>239</v>
      </c>
      <c r="D353" s="49" t="s">
        <v>7</v>
      </c>
      <c r="E353" s="166">
        <f t="shared" si="86"/>
        <v>120000</v>
      </c>
      <c r="F353" s="166">
        <v>100000</v>
      </c>
      <c r="G353" s="166">
        <v>0</v>
      </c>
      <c r="H353" s="166">
        <v>20000</v>
      </c>
      <c r="I353" s="233"/>
      <c r="J353" s="233"/>
      <c r="K353" s="236"/>
      <c r="L353" s="166">
        <v>120000</v>
      </c>
      <c r="M353" s="166">
        <v>120000</v>
      </c>
      <c r="N353" s="158">
        <f t="shared" si="89"/>
        <v>100</v>
      </c>
      <c r="O353" s="125">
        <v>118462.09</v>
      </c>
      <c r="P353" s="127">
        <f t="shared" si="90"/>
        <v>98.718408333333329</v>
      </c>
      <c r="Q353" s="138">
        <v>119400</v>
      </c>
      <c r="R353" s="158">
        <f t="shared" si="74"/>
        <v>100.79173852158105</v>
      </c>
      <c r="S353" s="85" t="s">
        <v>12</v>
      </c>
      <c r="T353" s="166" t="s">
        <v>12</v>
      </c>
      <c r="U353" s="158" t="s">
        <v>12</v>
      </c>
      <c r="V353" s="134">
        <f t="shared" si="88"/>
        <v>0</v>
      </c>
      <c r="W353" s="134"/>
      <c r="X353" s="75"/>
    </row>
    <row r="354" spans="1:24" ht="39.950000000000003" customHeight="1" outlineLevel="1">
      <c r="A354" s="35">
        <v>3</v>
      </c>
      <c r="B354" s="160" t="s">
        <v>131</v>
      </c>
      <c r="C354" s="160" t="s">
        <v>240</v>
      </c>
      <c r="D354" s="49" t="s">
        <v>132</v>
      </c>
      <c r="E354" s="166">
        <f t="shared" si="86"/>
        <v>37997.700000000004</v>
      </c>
      <c r="F354" s="166">
        <v>37997.700000000004</v>
      </c>
      <c r="G354" s="166">
        <v>0</v>
      </c>
      <c r="H354" s="166">
        <v>0</v>
      </c>
      <c r="I354" s="233"/>
      <c r="J354" s="233"/>
      <c r="K354" s="236"/>
      <c r="L354" s="166">
        <v>37997.700000000004</v>
      </c>
      <c r="M354" s="166">
        <v>37997.700000000004</v>
      </c>
      <c r="N354" s="158">
        <f t="shared" si="89"/>
        <v>100</v>
      </c>
      <c r="O354" s="125">
        <v>35893.528140000002</v>
      </c>
      <c r="P354" s="127">
        <f t="shared" si="90"/>
        <v>94.462370459264633</v>
      </c>
      <c r="Q354" s="125">
        <v>37997.699999999997</v>
      </c>
      <c r="R354" s="158">
        <f t="shared" si="74"/>
        <v>105.86225976948499</v>
      </c>
      <c r="S354" s="85" t="s">
        <v>12</v>
      </c>
      <c r="T354" s="166" t="s">
        <v>12</v>
      </c>
      <c r="U354" s="158" t="s">
        <v>12</v>
      </c>
      <c r="V354" s="134">
        <f t="shared" si="88"/>
        <v>0</v>
      </c>
      <c r="W354" s="134"/>
      <c r="X354" s="75"/>
    </row>
    <row r="355" spans="1:24" ht="39.950000000000003" customHeight="1" outlineLevel="1">
      <c r="A355" s="35">
        <v>4</v>
      </c>
      <c r="B355" s="160" t="s">
        <v>131</v>
      </c>
      <c r="C355" s="160" t="s">
        <v>241</v>
      </c>
      <c r="D355" s="49" t="s">
        <v>132</v>
      </c>
      <c r="E355" s="166">
        <f t="shared" si="86"/>
        <v>180554.42300000001</v>
      </c>
      <c r="F355" s="166">
        <v>180554.42300000001</v>
      </c>
      <c r="G355" s="166">
        <v>0</v>
      </c>
      <c r="H355" s="166">
        <v>0</v>
      </c>
      <c r="I355" s="233"/>
      <c r="J355" s="233"/>
      <c r="K355" s="236"/>
      <c r="L355" s="166">
        <v>180554.42300000001</v>
      </c>
      <c r="M355" s="166">
        <v>180554.42300000001</v>
      </c>
      <c r="N355" s="158">
        <f t="shared" si="89"/>
        <v>100</v>
      </c>
      <c r="O355" s="125">
        <v>170295.07199999999</v>
      </c>
      <c r="P355" s="127">
        <f t="shared" si="90"/>
        <v>94.317862265827713</v>
      </c>
      <c r="Q355" s="125">
        <v>180554.42</v>
      </c>
      <c r="R355" s="158">
        <f t="shared" si="74"/>
        <v>106.02445383739585</v>
      </c>
      <c r="S355" s="85" t="s">
        <v>12</v>
      </c>
      <c r="T355" s="166" t="s">
        <v>12</v>
      </c>
      <c r="U355" s="158" t="s">
        <v>12</v>
      </c>
      <c r="V355" s="134">
        <f t="shared" si="88"/>
        <v>0</v>
      </c>
      <c r="W355" s="134"/>
      <c r="X355" s="75"/>
    </row>
    <row r="356" spans="1:24" ht="160.5" customHeight="1" outlineLevel="1">
      <c r="A356" s="35">
        <v>5</v>
      </c>
      <c r="B356" s="160" t="s">
        <v>131</v>
      </c>
      <c r="C356" s="160" t="s">
        <v>242</v>
      </c>
      <c r="D356" s="49" t="s">
        <v>132</v>
      </c>
      <c r="E356" s="166">
        <f t="shared" si="86"/>
        <v>481926.10800000001</v>
      </c>
      <c r="F356" s="166">
        <v>481926.10800000001</v>
      </c>
      <c r="G356" s="166">
        <v>0</v>
      </c>
      <c r="H356" s="166">
        <v>0</v>
      </c>
      <c r="I356" s="233"/>
      <c r="J356" s="233"/>
      <c r="K356" s="236"/>
      <c r="L356" s="166">
        <v>481926.10800000001</v>
      </c>
      <c r="M356" s="166">
        <v>481926.10800000001</v>
      </c>
      <c r="N356" s="158">
        <f t="shared" si="89"/>
        <v>100</v>
      </c>
      <c r="O356" s="125">
        <v>476040.4</v>
      </c>
      <c r="P356" s="127">
        <f t="shared" si="90"/>
        <v>98.778711528116673</v>
      </c>
      <c r="Q356" s="125">
        <v>481926.1</v>
      </c>
      <c r="R356" s="126">
        <f>Q356/O356%</f>
        <v>101.23638665961963</v>
      </c>
      <c r="S356" s="85" t="s">
        <v>12</v>
      </c>
      <c r="T356" s="166" t="s">
        <v>12</v>
      </c>
      <c r="U356" s="158" t="s">
        <v>12</v>
      </c>
      <c r="V356" s="134">
        <f t="shared" si="88"/>
        <v>0</v>
      </c>
      <c r="W356" s="134"/>
      <c r="X356" s="137"/>
    </row>
    <row r="357" spans="1:24" ht="68.25" customHeight="1" outlineLevel="1">
      <c r="A357" s="35">
        <v>6</v>
      </c>
      <c r="B357" s="160" t="s">
        <v>131</v>
      </c>
      <c r="C357" s="160" t="s">
        <v>243</v>
      </c>
      <c r="D357" s="49" t="s">
        <v>132</v>
      </c>
      <c r="E357" s="166">
        <f t="shared" si="86"/>
        <v>40335.75</v>
      </c>
      <c r="F357" s="166">
        <v>40335.75</v>
      </c>
      <c r="G357" s="166">
        <v>0</v>
      </c>
      <c r="H357" s="166">
        <v>0</v>
      </c>
      <c r="I357" s="233"/>
      <c r="J357" s="233"/>
      <c r="K357" s="236"/>
      <c r="L357" s="166">
        <v>40335.75</v>
      </c>
      <c r="M357" s="166">
        <v>40335.75</v>
      </c>
      <c r="N357" s="158">
        <f t="shared" si="89"/>
        <v>100</v>
      </c>
      <c r="O357" s="125">
        <v>39165.580999999998</v>
      </c>
      <c r="P357" s="127">
        <f t="shared" si="90"/>
        <v>97.098928369994354</v>
      </c>
      <c r="Q357" s="125">
        <v>40335.75</v>
      </c>
      <c r="R357" s="126">
        <f t="shared" si="74"/>
        <v>102.98774834975639</v>
      </c>
      <c r="S357" s="85" t="s">
        <v>12</v>
      </c>
      <c r="T357" s="166" t="s">
        <v>12</v>
      </c>
      <c r="U357" s="158" t="s">
        <v>12</v>
      </c>
      <c r="V357" s="134">
        <f t="shared" si="88"/>
        <v>0</v>
      </c>
      <c r="W357" s="134"/>
      <c r="X357" s="75"/>
    </row>
    <row r="358" spans="1:24" ht="64.5" customHeight="1" outlineLevel="1">
      <c r="A358" s="35">
        <v>7</v>
      </c>
      <c r="B358" s="160" t="s">
        <v>131</v>
      </c>
      <c r="C358" s="160" t="s">
        <v>244</v>
      </c>
      <c r="D358" s="49" t="s">
        <v>132</v>
      </c>
      <c r="E358" s="166">
        <f t="shared" si="86"/>
        <v>53664</v>
      </c>
      <c r="F358" s="166">
        <v>53664</v>
      </c>
      <c r="G358" s="166">
        <v>0</v>
      </c>
      <c r="H358" s="166">
        <v>0</v>
      </c>
      <c r="I358" s="233"/>
      <c r="J358" s="233"/>
      <c r="K358" s="236"/>
      <c r="L358" s="166">
        <v>53664</v>
      </c>
      <c r="M358" s="166">
        <v>53664</v>
      </c>
      <c r="N358" s="158">
        <f t="shared" si="89"/>
        <v>100</v>
      </c>
      <c r="O358" s="125">
        <v>52194.071000000004</v>
      </c>
      <c r="P358" s="127">
        <f t="shared" si="90"/>
        <v>97.260865757304714</v>
      </c>
      <c r="Q358" s="125">
        <v>53664</v>
      </c>
      <c r="R358" s="126">
        <f t="shared" si="74"/>
        <v>102.81627581799471</v>
      </c>
      <c r="S358" s="85" t="s">
        <v>12</v>
      </c>
      <c r="T358" s="166" t="s">
        <v>12</v>
      </c>
      <c r="U358" s="158" t="s">
        <v>12</v>
      </c>
      <c r="V358" s="134">
        <f t="shared" si="88"/>
        <v>0</v>
      </c>
      <c r="W358" s="134"/>
      <c r="X358" s="75"/>
    </row>
    <row r="359" spans="1:24" ht="66.75" customHeight="1" outlineLevel="1">
      <c r="A359" s="35">
        <v>8</v>
      </c>
      <c r="B359" s="160" t="s">
        <v>131</v>
      </c>
      <c r="C359" s="160" t="s">
        <v>245</v>
      </c>
      <c r="D359" s="49" t="s">
        <v>132</v>
      </c>
      <c r="E359" s="166">
        <f t="shared" si="86"/>
        <v>46008.299999999996</v>
      </c>
      <c r="F359" s="166">
        <v>46008.299999999996</v>
      </c>
      <c r="G359" s="166">
        <v>0</v>
      </c>
      <c r="H359" s="166">
        <v>0</v>
      </c>
      <c r="I359" s="233"/>
      <c r="J359" s="233"/>
      <c r="K359" s="236"/>
      <c r="L359" s="166">
        <v>46008.299999999996</v>
      </c>
      <c r="M359" s="166">
        <v>46008.299999999996</v>
      </c>
      <c r="N359" s="158">
        <f t="shared" si="89"/>
        <v>100</v>
      </c>
      <c r="O359" s="125">
        <v>44619.618000000002</v>
      </c>
      <c r="P359" s="127">
        <f t="shared" si="90"/>
        <v>96.981670698547887</v>
      </c>
      <c r="Q359" s="125">
        <v>46008.3</v>
      </c>
      <c r="R359" s="126">
        <f t="shared" si="74"/>
        <v>103.11226779216263</v>
      </c>
      <c r="S359" s="85" t="s">
        <v>12</v>
      </c>
      <c r="T359" s="166" t="s">
        <v>12</v>
      </c>
      <c r="U359" s="158" t="s">
        <v>12</v>
      </c>
      <c r="V359" s="134">
        <f t="shared" si="88"/>
        <v>0</v>
      </c>
      <c r="W359" s="134"/>
      <c r="X359" s="75"/>
    </row>
    <row r="360" spans="1:24" ht="114" customHeight="1" outlineLevel="1">
      <c r="A360" s="35">
        <v>9</v>
      </c>
      <c r="B360" s="160" t="s">
        <v>131</v>
      </c>
      <c r="C360" s="160" t="s">
        <v>250</v>
      </c>
      <c r="D360" s="49" t="s">
        <v>132</v>
      </c>
      <c r="E360" s="166">
        <f t="shared" si="86"/>
        <v>26722.885999999999</v>
      </c>
      <c r="F360" s="166">
        <v>26722.885999999999</v>
      </c>
      <c r="G360" s="166">
        <v>0</v>
      </c>
      <c r="H360" s="166">
        <v>0</v>
      </c>
      <c r="I360" s="233"/>
      <c r="J360" s="233"/>
      <c r="K360" s="236"/>
      <c r="L360" s="166">
        <v>26722.885999999999</v>
      </c>
      <c r="M360" s="166">
        <v>26722.885999999999</v>
      </c>
      <c r="N360" s="158">
        <f t="shared" si="89"/>
        <v>100</v>
      </c>
      <c r="O360" s="125">
        <v>26424.112000000001</v>
      </c>
      <c r="P360" s="127">
        <f t="shared" si="90"/>
        <v>98.881954591281797</v>
      </c>
      <c r="Q360" s="125">
        <v>26424.112000000001</v>
      </c>
      <c r="R360" s="126">
        <f t="shared" si="74"/>
        <v>100</v>
      </c>
      <c r="S360" s="85" t="s">
        <v>12</v>
      </c>
      <c r="T360" s="166" t="s">
        <v>12</v>
      </c>
      <c r="U360" s="158" t="s">
        <v>12</v>
      </c>
      <c r="V360" s="134">
        <f t="shared" si="88"/>
        <v>0</v>
      </c>
      <c r="W360" s="134"/>
      <c r="X360" s="75"/>
    </row>
    <row r="361" spans="1:24" ht="58.5" customHeight="1" outlineLevel="1">
      <c r="A361" s="35">
        <v>10</v>
      </c>
      <c r="B361" s="160" t="s">
        <v>131</v>
      </c>
      <c r="C361" s="160" t="s">
        <v>246</v>
      </c>
      <c r="D361" s="49" t="s">
        <v>132</v>
      </c>
      <c r="E361" s="166">
        <f t="shared" si="86"/>
        <v>71272.39</v>
      </c>
      <c r="F361" s="166">
        <v>71272.39</v>
      </c>
      <c r="G361" s="166">
        <v>0</v>
      </c>
      <c r="H361" s="166">
        <v>0</v>
      </c>
      <c r="I361" s="233"/>
      <c r="J361" s="233"/>
      <c r="K361" s="236"/>
      <c r="L361" s="166">
        <v>71272.39</v>
      </c>
      <c r="M361" s="166">
        <v>71272.39</v>
      </c>
      <c r="N361" s="158">
        <f t="shared" si="89"/>
        <v>100</v>
      </c>
      <c r="O361" s="125">
        <v>68970.115999999995</v>
      </c>
      <c r="P361" s="127">
        <f t="shared" si="90"/>
        <v>96.769753336460298</v>
      </c>
      <c r="Q361" s="125">
        <v>68970.115999999995</v>
      </c>
      <c r="R361" s="126">
        <f t="shared" si="74"/>
        <v>100</v>
      </c>
      <c r="S361" s="85" t="s">
        <v>12</v>
      </c>
      <c r="T361" s="166" t="s">
        <v>12</v>
      </c>
      <c r="U361" s="158" t="s">
        <v>12</v>
      </c>
      <c r="V361" s="134">
        <f t="shared" si="88"/>
        <v>0</v>
      </c>
      <c r="W361" s="134"/>
      <c r="X361" s="75"/>
    </row>
    <row r="362" spans="1:24" ht="51" customHeight="1" outlineLevel="1">
      <c r="A362" s="35">
        <v>11</v>
      </c>
      <c r="B362" s="160" t="s">
        <v>131</v>
      </c>
      <c r="C362" s="160" t="s">
        <v>247</v>
      </c>
      <c r="D362" s="49" t="s">
        <v>132</v>
      </c>
      <c r="E362" s="166">
        <f>F362+G362+H362</f>
        <v>61518.442999999999</v>
      </c>
      <c r="F362" s="166">
        <v>61518.442999999999</v>
      </c>
      <c r="G362" s="166">
        <v>0</v>
      </c>
      <c r="H362" s="166">
        <v>0</v>
      </c>
      <c r="I362" s="233"/>
      <c r="J362" s="233"/>
      <c r="K362" s="236"/>
      <c r="L362" s="166">
        <v>61518.442999999999</v>
      </c>
      <c r="M362" s="166">
        <v>61518.442999999999</v>
      </c>
      <c r="N362" s="158">
        <f t="shared" si="89"/>
        <v>100</v>
      </c>
      <c r="O362" s="125">
        <v>59481.985000000001</v>
      </c>
      <c r="P362" s="127">
        <f t="shared" si="90"/>
        <v>96.689678898407749</v>
      </c>
      <c r="Q362" s="125">
        <v>59481.985000000001</v>
      </c>
      <c r="R362" s="126">
        <f t="shared" si="74"/>
        <v>100</v>
      </c>
      <c r="S362" s="85" t="s">
        <v>12</v>
      </c>
      <c r="T362" s="166" t="s">
        <v>12</v>
      </c>
      <c r="U362" s="158" t="s">
        <v>12</v>
      </c>
      <c r="V362" s="134">
        <f t="shared" si="88"/>
        <v>0</v>
      </c>
      <c r="W362" s="134"/>
      <c r="X362" s="75"/>
    </row>
    <row r="363" spans="1:24" ht="72" customHeight="1" outlineLevel="1">
      <c r="A363" s="35">
        <v>12</v>
      </c>
      <c r="B363" s="160" t="s">
        <v>131</v>
      </c>
      <c r="C363" s="160" t="s">
        <v>248</v>
      </c>
      <c r="D363" s="49" t="s">
        <v>132</v>
      </c>
      <c r="E363" s="166">
        <f t="shared" si="86"/>
        <v>285000</v>
      </c>
      <c r="F363" s="166">
        <v>285000</v>
      </c>
      <c r="G363" s="166">
        <v>0</v>
      </c>
      <c r="H363" s="166">
        <v>0</v>
      </c>
      <c r="I363" s="233"/>
      <c r="J363" s="233"/>
      <c r="K363" s="236"/>
      <c r="L363" s="166">
        <v>285000</v>
      </c>
      <c r="M363" s="166">
        <v>285000</v>
      </c>
      <c r="N363" s="158">
        <f t="shared" si="89"/>
        <v>100</v>
      </c>
      <c r="O363" s="125">
        <v>277834.01610000001</v>
      </c>
      <c r="P363" s="127">
        <f t="shared" si="90"/>
        <v>97.485619684210533</v>
      </c>
      <c r="Q363" s="138">
        <v>281162.44199999998</v>
      </c>
      <c r="R363" s="126">
        <f t="shared" si="74"/>
        <v>101.19799078123032</v>
      </c>
      <c r="S363" s="85" t="s">
        <v>12</v>
      </c>
      <c r="T363" s="166" t="s">
        <v>12</v>
      </c>
      <c r="U363" s="158" t="s">
        <v>12</v>
      </c>
      <c r="V363" s="134">
        <f t="shared" si="88"/>
        <v>0</v>
      </c>
      <c r="W363" s="134"/>
      <c r="X363" s="75"/>
    </row>
    <row r="364" spans="1:24" ht="83.25" customHeight="1" outlineLevel="1">
      <c r="A364" s="35">
        <v>13</v>
      </c>
      <c r="B364" s="160" t="s">
        <v>131</v>
      </c>
      <c r="C364" s="160" t="s">
        <v>251</v>
      </c>
      <c r="D364" s="49" t="s">
        <v>132</v>
      </c>
      <c r="E364" s="166">
        <f t="shared" si="86"/>
        <v>125000.5</v>
      </c>
      <c r="F364" s="166">
        <v>125000.5</v>
      </c>
      <c r="G364" s="166">
        <v>0</v>
      </c>
      <c r="H364" s="166">
        <v>0</v>
      </c>
      <c r="I364" s="233"/>
      <c r="J364" s="233"/>
      <c r="K364" s="236"/>
      <c r="L364" s="166">
        <v>125000.5</v>
      </c>
      <c r="M364" s="166">
        <v>125000.5</v>
      </c>
      <c r="N364" s="158">
        <f t="shared" si="89"/>
        <v>99.999999999999986</v>
      </c>
      <c r="O364" s="125">
        <v>120697.61419000001</v>
      </c>
      <c r="P364" s="127">
        <f t="shared" si="90"/>
        <v>96.557705121179509</v>
      </c>
      <c r="Q364" s="138">
        <v>123240.6</v>
      </c>
      <c r="R364" s="126">
        <f t="shared" ref="R364:R429" si="91">Q364/O364%</f>
        <v>102.10690644306926</v>
      </c>
      <c r="S364" s="85" t="s">
        <v>12</v>
      </c>
      <c r="T364" s="166" t="s">
        <v>12</v>
      </c>
      <c r="U364" s="158" t="s">
        <v>12</v>
      </c>
      <c r="V364" s="134">
        <f t="shared" si="88"/>
        <v>0</v>
      </c>
      <c r="W364" s="134"/>
      <c r="X364" s="75"/>
    </row>
    <row r="365" spans="1:24" ht="141.75" customHeight="1" outlineLevel="1">
      <c r="A365" s="35">
        <v>14</v>
      </c>
      <c r="B365" s="160" t="s">
        <v>131</v>
      </c>
      <c r="C365" s="160" t="s">
        <v>252</v>
      </c>
      <c r="D365" s="49" t="s">
        <v>132</v>
      </c>
      <c r="E365" s="166">
        <f t="shared" si="86"/>
        <v>155000</v>
      </c>
      <c r="F365" s="166">
        <v>155000</v>
      </c>
      <c r="G365" s="166">
        <v>0</v>
      </c>
      <c r="H365" s="166">
        <v>0</v>
      </c>
      <c r="I365" s="233"/>
      <c r="J365" s="233"/>
      <c r="K365" s="236"/>
      <c r="L365" s="166">
        <v>155000</v>
      </c>
      <c r="M365" s="166">
        <v>155000</v>
      </c>
      <c r="N365" s="158">
        <f t="shared" si="89"/>
        <v>100</v>
      </c>
      <c r="O365" s="125">
        <v>153564.89799999999</v>
      </c>
      <c r="P365" s="127">
        <f t="shared" si="90"/>
        <v>99.07412774193547</v>
      </c>
      <c r="Q365" s="138">
        <v>154150.43</v>
      </c>
      <c r="R365" s="126">
        <f t="shared" si="91"/>
        <v>100.38129286550888</v>
      </c>
      <c r="S365" s="85" t="s">
        <v>12</v>
      </c>
      <c r="T365" s="166" t="s">
        <v>12</v>
      </c>
      <c r="U365" s="158" t="s">
        <v>12</v>
      </c>
      <c r="V365" s="134">
        <f t="shared" si="88"/>
        <v>0</v>
      </c>
      <c r="W365" s="134"/>
      <c r="X365" s="75"/>
    </row>
    <row r="366" spans="1:24" s="18" customFormat="1" ht="104.25" customHeight="1" outlineLevel="1">
      <c r="A366" s="35">
        <v>15</v>
      </c>
      <c r="B366" s="160" t="s">
        <v>131</v>
      </c>
      <c r="C366" s="160" t="s">
        <v>253</v>
      </c>
      <c r="D366" s="49" t="s">
        <v>132</v>
      </c>
      <c r="E366" s="166">
        <f>F366+G366+H366</f>
        <v>356000</v>
      </c>
      <c r="F366" s="166">
        <v>332000</v>
      </c>
      <c r="G366" s="166">
        <v>0</v>
      </c>
      <c r="H366" s="166">
        <v>24000</v>
      </c>
      <c r="I366" s="233"/>
      <c r="J366" s="233"/>
      <c r="K366" s="236"/>
      <c r="L366" s="166">
        <v>356000</v>
      </c>
      <c r="M366" s="166">
        <v>356000</v>
      </c>
      <c r="N366" s="158">
        <f t="shared" si="89"/>
        <v>100</v>
      </c>
      <c r="O366" s="125">
        <v>354220</v>
      </c>
      <c r="P366" s="127">
        <f t="shared" si="90"/>
        <v>99.5</v>
      </c>
      <c r="Q366" s="138">
        <v>354220</v>
      </c>
      <c r="R366" s="126">
        <f t="shared" si="91"/>
        <v>100</v>
      </c>
      <c r="S366" s="85" t="s">
        <v>12</v>
      </c>
      <c r="T366" s="166" t="s">
        <v>12</v>
      </c>
      <c r="U366" s="158" t="s">
        <v>12</v>
      </c>
      <c r="V366" s="134">
        <f t="shared" si="88"/>
        <v>0</v>
      </c>
      <c r="W366" s="134"/>
      <c r="X366" s="75"/>
    </row>
    <row r="367" spans="1:24" s="18" customFormat="1" ht="110.25" customHeight="1" outlineLevel="1">
      <c r="A367" s="35">
        <v>16</v>
      </c>
      <c r="B367" s="160" t="s">
        <v>131</v>
      </c>
      <c r="C367" s="160" t="s">
        <v>254</v>
      </c>
      <c r="D367" s="49" t="s">
        <v>132</v>
      </c>
      <c r="E367" s="166">
        <f>F367+G367+H367</f>
        <v>490000</v>
      </c>
      <c r="F367" s="166">
        <v>490000</v>
      </c>
      <c r="G367" s="166">
        <v>0</v>
      </c>
      <c r="H367" s="166">
        <v>0</v>
      </c>
      <c r="I367" s="233"/>
      <c r="J367" s="233"/>
      <c r="K367" s="236"/>
      <c r="L367" s="166">
        <v>490000</v>
      </c>
      <c r="M367" s="166">
        <v>490000</v>
      </c>
      <c r="N367" s="158">
        <f t="shared" si="89"/>
        <v>100</v>
      </c>
      <c r="O367" s="125">
        <v>490000</v>
      </c>
      <c r="P367" s="127">
        <f t="shared" si="90"/>
        <v>100</v>
      </c>
      <c r="Q367" s="138">
        <v>490000</v>
      </c>
      <c r="R367" s="126">
        <f t="shared" si="91"/>
        <v>100</v>
      </c>
      <c r="S367" s="85" t="s">
        <v>12</v>
      </c>
      <c r="T367" s="166" t="s">
        <v>12</v>
      </c>
      <c r="U367" s="158" t="s">
        <v>12</v>
      </c>
      <c r="V367" s="134">
        <f t="shared" si="88"/>
        <v>0</v>
      </c>
      <c r="W367" s="134"/>
      <c r="X367" s="75"/>
    </row>
    <row r="368" spans="1:24" s="18" customFormat="1" ht="54" customHeight="1" outlineLevel="1">
      <c r="A368" s="35">
        <v>17</v>
      </c>
      <c r="B368" s="160" t="s">
        <v>131</v>
      </c>
      <c r="C368" s="160" t="s">
        <v>326</v>
      </c>
      <c r="D368" s="49" t="s">
        <v>132</v>
      </c>
      <c r="E368" s="166">
        <f t="shared" ref="E368:E431" si="92">F368+G368+H368</f>
        <v>20738.195</v>
      </c>
      <c r="F368" s="166">
        <v>0</v>
      </c>
      <c r="G368" s="166">
        <v>0</v>
      </c>
      <c r="H368" s="166">
        <v>20738.195</v>
      </c>
      <c r="I368" s="233"/>
      <c r="J368" s="233"/>
      <c r="K368" s="236"/>
      <c r="L368" s="166">
        <v>20738.195</v>
      </c>
      <c r="M368" s="166">
        <v>20738.195</v>
      </c>
      <c r="N368" s="158">
        <f t="shared" si="89"/>
        <v>100</v>
      </c>
      <c r="O368" s="125">
        <v>20415.509999999998</v>
      </c>
      <c r="P368" s="127">
        <f t="shared" si="90"/>
        <v>98.444006337099253</v>
      </c>
      <c r="Q368" s="138">
        <v>20415.509999999998</v>
      </c>
      <c r="R368" s="126">
        <f t="shared" si="91"/>
        <v>100</v>
      </c>
      <c r="S368" s="85" t="s">
        <v>12</v>
      </c>
      <c r="T368" s="166" t="s">
        <v>12</v>
      </c>
      <c r="U368" s="158" t="s">
        <v>12</v>
      </c>
      <c r="V368" s="134">
        <f t="shared" si="88"/>
        <v>0</v>
      </c>
      <c r="W368" s="134"/>
      <c r="X368" s="75"/>
    </row>
    <row r="369" spans="1:24" ht="87" customHeight="1" outlineLevel="1">
      <c r="A369" s="35">
        <v>18</v>
      </c>
      <c r="B369" s="160" t="s">
        <v>131</v>
      </c>
      <c r="C369" s="160" t="s">
        <v>338</v>
      </c>
      <c r="D369" s="52" t="s">
        <v>335</v>
      </c>
      <c r="E369" s="166">
        <f t="shared" si="92"/>
        <v>83250.035999999993</v>
      </c>
      <c r="F369" s="166">
        <v>0</v>
      </c>
      <c r="G369" s="166">
        <v>0</v>
      </c>
      <c r="H369" s="166">
        <v>83250.035999999993</v>
      </c>
      <c r="I369" s="233"/>
      <c r="J369" s="233"/>
      <c r="K369" s="236"/>
      <c r="L369" s="166">
        <v>83250.035999999993</v>
      </c>
      <c r="M369" s="166">
        <v>83250.035999999993</v>
      </c>
      <c r="N369" s="158">
        <f t="shared" si="89"/>
        <v>100</v>
      </c>
      <c r="O369" s="125">
        <v>83250.035999999993</v>
      </c>
      <c r="P369" s="127">
        <f t="shared" si="90"/>
        <v>100</v>
      </c>
      <c r="Q369" s="125">
        <v>83250.035999999993</v>
      </c>
      <c r="R369" s="126">
        <f t="shared" si="91"/>
        <v>100</v>
      </c>
      <c r="S369" s="85" t="s">
        <v>12</v>
      </c>
      <c r="T369" s="166" t="s">
        <v>12</v>
      </c>
      <c r="U369" s="158" t="s">
        <v>12</v>
      </c>
      <c r="V369" s="134">
        <f t="shared" si="88"/>
        <v>0</v>
      </c>
      <c r="W369" s="134"/>
      <c r="X369" s="75"/>
    </row>
    <row r="370" spans="1:24" ht="63.75" customHeight="1" outlineLevel="1">
      <c r="A370" s="35">
        <v>19</v>
      </c>
      <c r="B370" s="160" t="s">
        <v>131</v>
      </c>
      <c r="C370" s="160" t="s">
        <v>334</v>
      </c>
      <c r="D370" s="52" t="s">
        <v>124</v>
      </c>
      <c r="E370" s="166">
        <f t="shared" si="92"/>
        <v>18078.383999999998</v>
      </c>
      <c r="F370" s="166">
        <v>0</v>
      </c>
      <c r="G370" s="166">
        <v>0</v>
      </c>
      <c r="H370" s="166">
        <v>18078.383999999998</v>
      </c>
      <c r="I370" s="233"/>
      <c r="J370" s="233"/>
      <c r="K370" s="236"/>
      <c r="L370" s="166">
        <v>18078.383999999998</v>
      </c>
      <c r="M370" s="166">
        <v>18078.383999999998</v>
      </c>
      <c r="N370" s="158">
        <f t="shared" si="89"/>
        <v>100</v>
      </c>
      <c r="O370" s="125">
        <v>15519.552</v>
      </c>
      <c r="P370" s="127">
        <f t="shared" si="90"/>
        <v>85.845903040891272</v>
      </c>
      <c r="Q370" s="125">
        <v>18078.383999999998</v>
      </c>
      <c r="R370" s="126">
        <f t="shared" si="91"/>
        <v>116.48779552399451</v>
      </c>
      <c r="S370" s="85" t="s">
        <v>12</v>
      </c>
      <c r="T370" s="166" t="s">
        <v>12</v>
      </c>
      <c r="U370" s="158" t="s">
        <v>12</v>
      </c>
      <c r="V370" s="134">
        <f t="shared" si="88"/>
        <v>0</v>
      </c>
      <c r="W370" s="134"/>
      <c r="X370" s="75"/>
    </row>
    <row r="371" spans="1:24" ht="79.5" customHeight="1" outlineLevel="1">
      <c r="A371" s="35">
        <v>20</v>
      </c>
      <c r="B371" s="160" t="s">
        <v>131</v>
      </c>
      <c r="C371" s="160" t="s">
        <v>327</v>
      </c>
      <c r="D371" s="49" t="s">
        <v>132</v>
      </c>
      <c r="E371" s="166">
        <f t="shared" si="92"/>
        <v>4561.4650000000001</v>
      </c>
      <c r="F371" s="166">
        <v>0</v>
      </c>
      <c r="G371" s="166">
        <v>0</v>
      </c>
      <c r="H371" s="166">
        <v>4561.4650000000001</v>
      </c>
      <c r="I371" s="233"/>
      <c r="J371" s="233"/>
      <c r="K371" s="236"/>
      <c r="L371" s="166">
        <v>4561.4650000000001</v>
      </c>
      <c r="M371" s="166">
        <v>4561.4650000000001</v>
      </c>
      <c r="N371" s="158">
        <f t="shared" si="89"/>
        <v>100</v>
      </c>
      <c r="O371" s="125">
        <v>4105.3180000000002</v>
      </c>
      <c r="P371" s="127">
        <f t="shared" si="90"/>
        <v>89.9999890386093</v>
      </c>
      <c r="Q371" s="125">
        <v>4561.4650000000001</v>
      </c>
      <c r="R371" s="126">
        <f t="shared" si="91"/>
        <v>111.11112464369386</v>
      </c>
      <c r="S371" s="85" t="s">
        <v>12</v>
      </c>
      <c r="T371" s="166" t="s">
        <v>12</v>
      </c>
      <c r="U371" s="158" t="s">
        <v>12</v>
      </c>
      <c r="V371" s="134">
        <f t="shared" si="88"/>
        <v>0</v>
      </c>
      <c r="W371" s="134"/>
      <c r="X371" s="75"/>
    </row>
    <row r="372" spans="1:24" ht="44.25" customHeight="1" outlineLevel="1">
      <c r="A372" s="35">
        <v>21</v>
      </c>
      <c r="B372" s="160" t="s">
        <v>131</v>
      </c>
      <c r="C372" s="160" t="s">
        <v>336</v>
      </c>
      <c r="D372" s="52" t="s">
        <v>124</v>
      </c>
      <c r="E372" s="166">
        <f t="shared" si="92"/>
        <v>4369.0020000000004</v>
      </c>
      <c r="F372" s="166">
        <v>0</v>
      </c>
      <c r="G372" s="166">
        <v>0</v>
      </c>
      <c r="H372" s="166">
        <v>4369.0020000000004</v>
      </c>
      <c r="I372" s="233"/>
      <c r="J372" s="233"/>
      <c r="K372" s="236"/>
      <c r="L372" s="166">
        <v>4369.0020000000004</v>
      </c>
      <c r="M372" s="166">
        <v>4369.0020000000004</v>
      </c>
      <c r="N372" s="158"/>
      <c r="O372" s="125">
        <v>3932.1010000000001</v>
      </c>
      <c r="P372" s="127">
        <f t="shared" si="90"/>
        <v>89.999981689182107</v>
      </c>
      <c r="Q372" s="125">
        <v>4369.0020000000004</v>
      </c>
      <c r="R372" s="126">
        <f t="shared" si="91"/>
        <v>111.11113371706374</v>
      </c>
      <c r="S372" s="85" t="s">
        <v>12</v>
      </c>
      <c r="T372" s="166" t="s">
        <v>12</v>
      </c>
      <c r="U372" s="158" t="s">
        <v>12</v>
      </c>
      <c r="V372" s="134">
        <f t="shared" si="88"/>
        <v>0</v>
      </c>
      <c r="W372" s="134"/>
      <c r="X372" s="75"/>
    </row>
    <row r="373" spans="1:24" ht="41.25" customHeight="1" outlineLevel="1">
      <c r="A373" s="35">
        <v>22</v>
      </c>
      <c r="B373" s="160" t="s">
        <v>131</v>
      </c>
      <c r="C373" s="160" t="s">
        <v>328</v>
      </c>
      <c r="D373" s="52" t="s">
        <v>124</v>
      </c>
      <c r="E373" s="166">
        <f t="shared" si="92"/>
        <v>56350.718999999997</v>
      </c>
      <c r="F373" s="166">
        <v>0</v>
      </c>
      <c r="G373" s="166">
        <v>0</v>
      </c>
      <c r="H373" s="166">
        <v>56350.718999999997</v>
      </c>
      <c r="I373" s="233"/>
      <c r="J373" s="233"/>
      <c r="K373" s="236"/>
      <c r="L373" s="166">
        <v>56350.718999999997</v>
      </c>
      <c r="M373" s="166">
        <v>56350.718999999997</v>
      </c>
      <c r="N373" s="158">
        <f t="shared" ref="N373:N431" si="93">M373/L373%</f>
        <v>100.00000000000001</v>
      </c>
      <c r="O373" s="125">
        <v>56350.718999999997</v>
      </c>
      <c r="P373" s="127">
        <f t="shared" si="90"/>
        <v>100.00000000000001</v>
      </c>
      <c r="Q373" s="125">
        <v>56350.718999999997</v>
      </c>
      <c r="R373" s="126">
        <f t="shared" si="91"/>
        <v>100.00000000000001</v>
      </c>
      <c r="S373" s="85" t="s">
        <v>12</v>
      </c>
      <c r="T373" s="166" t="s">
        <v>12</v>
      </c>
      <c r="U373" s="158" t="s">
        <v>12</v>
      </c>
      <c r="V373" s="134">
        <f t="shared" si="88"/>
        <v>0</v>
      </c>
      <c r="W373" s="134"/>
      <c r="X373" s="75"/>
    </row>
    <row r="374" spans="1:24" ht="49.5" customHeight="1" outlineLevel="1">
      <c r="A374" s="35">
        <v>23</v>
      </c>
      <c r="B374" s="160" t="s">
        <v>131</v>
      </c>
      <c r="C374" s="160" t="s">
        <v>329</v>
      </c>
      <c r="D374" s="52" t="s">
        <v>124</v>
      </c>
      <c r="E374" s="166">
        <f t="shared" si="92"/>
        <v>62679.612000000001</v>
      </c>
      <c r="F374" s="166">
        <v>0</v>
      </c>
      <c r="G374" s="166">
        <v>0</v>
      </c>
      <c r="H374" s="166">
        <v>62679.612000000001</v>
      </c>
      <c r="I374" s="233"/>
      <c r="J374" s="233"/>
      <c r="K374" s="236"/>
      <c r="L374" s="166">
        <v>62679.612000000001</v>
      </c>
      <c r="M374" s="166">
        <v>62679.612000000001</v>
      </c>
      <c r="N374" s="158">
        <f t="shared" si="93"/>
        <v>100</v>
      </c>
      <c r="O374" s="125">
        <v>61976.99</v>
      </c>
      <c r="P374" s="127">
        <f t="shared" si="90"/>
        <v>98.879026245408156</v>
      </c>
      <c r="Q374" s="125">
        <v>61976.99</v>
      </c>
      <c r="R374" s="126">
        <f t="shared" si="91"/>
        <v>100</v>
      </c>
      <c r="S374" s="85" t="s">
        <v>12</v>
      </c>
      <c r="T374" s="166" t="s">
        <v>12</v>
      </c>
      <c r="U374" s="158" t="s">
        <v>12</v>
      </c>
      <c r="V374" s="134">
        <f t="shared" si="88"/>
        <v>0</v>
      </c>
      <c r="W374" s="134"/>
      <c r="X374" s="75"/>
    </row>
    <row r="375" spans="1:24" ht="46.5" customHeight="1" outlineLevel="1">
      <c r="A375" s="35">
        <v>24</v>
      </c>
      <c r="B375" s="160" t="s">
        <v>131</v>
      </c>
      <c r="C375" s="160" t="s">
        <v>330</v>
      </c>
      <c r="D375" s="52" t="s">
        <v>124</v>
      </c>
      <c r="E375" s="166">
        <f t="shared" si="92"/>
        <v>60000</v>
      </c>
      <c r="F375" s="166">
        <v>0</v>
      </c>
      <c r="G375" s="166">
        <v>0</v>
      </c>
      <c r="H375" s="166">
        <v>60000</v>
      </c>
      <c r="I375" s="233"/>
      <c r="J375" s="233"/>
      <c r="K375" s="236"/>
      <c r="L375" s="166">
        <v>60000</v>
      </c>
      <c r="M375" s="166">
        <v>60000</v>
      </c>
      <c r="N375" s="158">
        <f t="shared" si="93"/>
        <v>100</v>
      </c>
      <c r="O375" s="125">
        <v>60000</v>
      </c>
      <c r="P375" s="127">
        <f t="shared" si="90"/>
        <v>100</v>
      </c>
      <c r="Q375" s="125">
        <v>60000</v>
      </c>
      <c r="R375" s="126">
        <f t="shared" si="91"/>
        <v>100</v>
      </c>
      <c r="S375" s="85" t="s">
        <v>12</v>
      </c>
      <c r="T375" s="166" t="s">
        <v>12</v>
      </c>
      <c r="U375" s="158" t="s">
        <v>12</v>
      </c>
      <c r="V375" s="134">
        <f t="shared" si="88"/>
        <v>0</v>
      </c>
      <c r="W375" s="134"/>
      <c r="X375" s="75"/>
    </row>
    <row r="376" spans="1:24" ht="40.5" outlineLevel="1">
      <c r="A376" s="35">
        <v>25</v>
      </c>
      <c r="B376" s="160" t="s">
        <v>131</v>
      </c>
      <c r="C376" s="160" t="s">
        <v>331</v>
      </c>
      <c r="D376" s="49" t="s">
        <v>132</v>
      </c>
      <c r="E376" s="166">
        <f t="shared" si="92"/>
        <v>11490.839</v>
      </c>
      <c r="F376" s="166">
        <v>0</v>
      </c>
      <c r="G376" s="166">
        <v>0</v>
      </c>
      <c r="H376" s="166">
        <v>11490.839</v>
      </c>
      <c r="I376" s="233"/>
      <c r="J376" s="233"/>
      <c r="K376" s="236"/>
      <c r="L376" s="166">
        <v>11490.839</v>
      </c>
      <c r="M376" s="166">
        <v>11490.839</v>
      </c>
      <c r="N376" s="158">
        <f t="shared" si="93"/>
        <v>100</v>
      </c>
      <c r="O376" s="125">
        <v>11227.918</v>
      </c>
      <c r="P376" s="127">
        <f t="shared" si="90"/>
        <v>97.711907720576363</v>
      </c>
      <c r="Q376" s="125">
        <v>11227.918</v>
      </c>
      <c r="R376" s="126">
        <f t="shared" si="91"/>
        <v>100</v>
      </c>
      <c r="S376" s="85" t="s">
        <v>12</v>
      </c>
      <c r="T376" s="166" t="s">
        <v>12</v>
      </c>
      <c r="U376" s="158" t="s">
        <v>12</v>
      </c>
      <c r="V376" s="134">
        <f t="shared" si="88"/>
        <v>0</v>
      </c>
      <c r="W376" s="134"/>
      <c r="X376" s="75"/>
    </row>
    <row r="377" spans="1:24" ht="40.5" outlineLevel="1">
      <c r="A377" s="35">
        <v>26</v>
      </c>
      <c r="B377" s="160" t="s">
        <v>131</v>
      </c>
      <c r="C377" s="160" t="s">
        <v>332</v>
      </c>
      <c r="D377" s="49" t="s">
        <v>132</v>
      </c>
      <c r="E377" s="166">
        <f t="shared" si="92"/>
        <v>13479.063</v>
      </c>
      <c r="F377" s="166">
        <v>0</v>
      </c>
      <c r="G377" s="166">
        <v>0</v>
      </c>
      <c r="H377" s="166">
        <v>13479.063</v>
      </c>
      <c r="I377" s="233"/>
      <c r="J377" s="233"/>
      <c r="K377" s="236"/>
      <c r="L377" s="166">
        <v>13479.063</v>
      </c>
      <c r="M377" s="166">
        <v>13479.063</v>
      </c>
      <c r="N377" s="158">
        <f t="shared" si="93"/>
        <v>100</v>
      </c>
      <c r="O377" s="125">
        <v>12131.156000000001</v>
      </c>
      <c r="P377" s="127">
        <f t="shared" si="90"/>
        <v>89.999994806760682</v>
      </c>
      <c r="Q377" s="125">
        <v>13479.063</v>
      </c>
      <c r="R377" s="126">
        <f t="shared" si="91"/>
        <v>111.11111752251804</v>
      </c>
      <c r="S377" s="85" t="s">
        <v>12</v>
      </c>
      <c r="T377" s="166" t="s">
        <v>12</v>
      </c>
      <c r="U377" s="158" t="s">
        <v>12</v>
      </c>
      <c r="V377" s="134">
        <f t="shared" si="88"/>
        <v>0</v>
      </c>
      <c r="W377" s="134"/>
      <c r="X377" s="75"/>
    </row>
    <row r="378" spans="1:24" ht="40.5" outlineLevel="1">
      <c r="A378" s="35">
        <v>27</v>
      </c>
      <c r="B378" s="160" t="s">
        <v>131</v>
      </c>
      <c r="C378" s="160" t="s">
        <v>333</v>
      </c>
      <c r="D378" s="49" t="s">
        <v>132</v>
      </c>
      <c r="E378" s="166">
        <f t="shared" si="92"/>
        <v>8883.0630000000001</v>
      </c>
      <c r="F378" s="166">
        <v>0</v>
      </c>
      <c r="G378" s="166">
        <v>0</v>
      </c>
      <c r="H378" s="166">
        <v>8883.0630000000001</v>
      </c>
      <c r="I378" s="233"/>
      <c r="J378" s="233"/>
      <c r="K378" s="236"/>
      <c r="L378" s="166">
        <v>8883.0630000000001</v>
      </c>
      <c r="M378" s="166">
        <v>8883.0630000000001</v>
      </c>
      <c r="N378" s="158">
        <f t="shared" si="93"/>
        <v>100</v>
      </c>
      <c r="O378" s="125">
        <v>8338.0920000000006</v>
      </c>
      <c r="P378" s="127">
        <f t="shared" si="90"/>
        <v>93.865055330576865</v>
      </c>
      <c r="Q378" s="125">
        <v>8883.0630000000001</v>
      </c>
      <c r="R378" s="126">
        <f t="shared" si="91"/>
        <v>106.5359197283983</v>
      </c>
      <c r="S378" s="85" t="s">
        <v>12</v>
      </c>
      <c r="T378" s="166" t="s">
        <v>12</v>
      </c>
      <c r="U378" s="158" t="s">
        <v>12</v>
      </c>
      <c r="V378" s="134">
        <f t="shared" si="88"/>
        <v>0</v>
      </c>
      <c r="W378" s="134"/>
      <c r="X378" s="75"/>
    </row>
    <row r="379" spans="1:24" ht="70.5" customHeight="1" outlineLevel="1">
      <c r="A379" s="35">
        <v>28</v>
      </c>
      <c r="B379" s="160" t="s">
        <v>131</v>
      </c>
      <c r="C379" s="160" t="s">
        <v>636</v>
      </c>
      <c r="D379" s="52" t="s">
        <v>124</v>
      </c>
      <c r="E379" s="166">
        <f t="shared" si="92"/>
        <v>50000</v>
      </c>
      <c r="F379" s="166">
        <v>0</v>
      </c>
      <c r="G379" s="166">
        <v>0</v>
      </c>
      <c r="H379" s="166">
        <v>50000</v>
      </c>
      <c r="I379" s="233"/>
      <c r="J379" s="233"/>
      <c r="K379" s="236"/>
      <c r="L379" s="166">
        <v>50000</v>
      </c>
      <c r="M379" s="166">
        <v>50000</v>
      </c>
      <c r="N379" s="158">
        <f t="shared" si="93"/>
        <v>100</v>
      </c>
      <c r="O379" s="125">
        <v>50000</v>
      </c>
      <c r="P379" s="127">
        <f t="shared" si="90"/>
        <v>100</v>
      </c>
      <c r="Q379" s="125">
        <v>50000</v>
      </c>
      <c r="R379" s="126">
        <f t="shared" si="91"/>
        <v>100</v>
      </c>
      <c r="S379" s="85" t="s">
        <v>12</v>
      </c>
      <c r="T379" s="166" t="s">
        <v>12</v>
      </c>
      <c r="U379" s="158" t="s">
        <v>12</v>
      </c>
      <c r="V379" s="134">
        <f t="shared" si="88"/>
        <v>0</v>
      </c>
      <c r="W379" s="134"/>
      <c r="X379" s="75"/>
    </row>
    <row r="380" spans="1:24" ht="65.25" customHeight="1" outlineLevel="1">
      <c r="A380" s="35">
        <v>29</v>
      </c>
      <c r="B380" s="160" t="s">
        <v>131</v>
      </c>
      <c r="C380" s="160" t="s">
        <v>337</v>
      </c>
      <c r="D380" s="52" t="s">
        <v>335</v>
      </c>
      <c r="E380" s="166">
        <f t="shared" si="92"/>
        <v>60000</v>
      </c>
      <c r="F380" s="166">
        <v>0</v>
      </c>
      <c r="G380" s="166">
        <v>0</v>
      </c>
      <c r="H380" s="166">
        <v>60000</v>
      </c>
      <c r="I380" s="233"/>
      <c r="J380" s="233"/>
      <c r="K380" s="236"/>
      <c r="L380" s="166">
        <v>60000</v>
      </c>
      <c r="M380" s="166">
        <v>60000</v>
      </c>
      <c r="N380" s="158">
        <f t="shared" si="93"/>
        <v>100</v>
      </c>
      <c r="O380" s="125">
        <v>60000</v>
      </c>
      <c r="P380" s="127">
        <f t="shared" si="90"/>
        <v>100</v>
      </c>
      <c r="Q380" s="125">
        <v>60000</v>
      </c>
      <c r="R380" s="126">
        <f t="shared" si="91"/>
        <v>100</v>
      </c>
      <c r="S380" s="85" t="s">
        <v>12</v>
      </c>
      <c r="T380" s="166" t="s">
        <v>12</v>
      </c>
      <c r="U380" s="158" t="s">
        <v>12</v>
      </c>
      <c r="V380" s="134">
        <f t="shared" si="88"/>
        <v>0</v>
      </c>
      <c r="W380" s="134"/>
      <c r="X380" s="75"/>
    </row>
    <row r="381" spans="1:24" ht="48" customHeight="1" outlineLevel="1">
      <c r="A381" s="35">
        <v>30</v>
      </c>
      <c r="B381" s="160" t="s">
        <v>131</v>
      </c>
      <c r="C381" s="160" t="s">
        <v>339</v>
      </c>
      <c r="D381" s="52" t="s">
        <v>124</v>
      </c>
      <c r="E381" s="166">
        <f t="shared" si="92"/>
        <v>56109.253000000004</v>
      </c>
      <c r="F381" s="166">
        <v>0</v>
      </c>
      <c r="G381" s="166">
        <v>0</v>
      </c>
      <c r="H381" s="166">
        <v>56109.253000000004</v>
      </c>
      <c r="I381" s="233"/>
      <c r="J381" s="233"/>
      <c r="K381" s="236"/>
      <c r="L381" s="166">
        <v>56109.253000000004</v>
      </c>
      <c r="M381" s="166">
        <v>56109.253000000004</v>
      </c>
      <c r="N381" s="158">
        <f t="shared" si="93"/>
        <v>100</v>
      </c>
      <c r="O381" s="125">
        <v>55020.866999999998</v>
      </c>
      <c r="P381" s="127">
        <f t="shared" si="90"/>
        <v>98.060237943285387</v>
      </c>
      <c r="Q381" s="125">
        <v>55020.866999999998</v>
      </c>
      <c r="R381" s="126">
        <f t="shared" si="91"/>
        <v>100</v>
      </c>
      <c r="S381" s="85" t="s">
        <v>12</v>
      </c>
      <c r="T381" s="166" t="s">
        <v>12</v>
      </c>
      <c r="U381" s="158" t="s">
        <v>12</v>
      </c>
      <c r="V381" s="134">
        <f t="shared" si="88"/>
        <v>0</v>
      </c>
      <c r="W381" s="134"/>
      <c r="X381" s="75"/>
    </row>
    <row r="382" spans="1:24" ht="51.75" customHeight="1" outlineLevel="1">
      <c r="A382" s="35">
        <v>31</v>
      </c>
      <c r="B382" s="160" t="s">
        <v>131</v>
      </c>
      <c r="C382" s="160" t="s">
        <v>340</v>
      </c>
      <c r="D382" s="52" t="s">
        <v>124</v>
      </c>
      <c r="E382" s="166">
        <f t="shared" si="92"/>
        <v>100000</v>
      </c>
      <c r="F382" s="166">
        <v>0</v>
      </c>
      <c r="G382" s="166">
        <v>0</v>
      </c>
      <c r="H382" s="166">
        <v>100000</v>
      </c>
      <c r="I382" s="233"/>
      <c r="J382" s="233"/>
      <c r="K382" s="236"/>
      <c r="L382" s="166">
        <v>100000</v>
      </c>
      <c r="M382" s="166">
        <v>100000</v>
      </c>
      <c r="N382" s="158">
        <f t="shared" si="93"/>
        <v>100</v>
      </c>
      <c r="O382" s="125">
        <v>100000</v>
      </c>
      <c r="P382" s="127">
        <f t="shared" si="90"/>
        <v>100</v>
      </c>
      <c r="Q382" s="125">
        <v>100000</v>
      </c>
      <c r="R382" s="126">
        <f t="shared" si="91"/>
        <v>100</v>
      </c>
      <c r="S382" s="85" t="s">
        <v>12</v>
      </c>
      <c r="T382" s="166" t="s">
        <v>12</v>
      </c>
      <c r="U382" s="158" t="s">
        <v>12</v>
      </c>
      <c r="V382" s="134">
        <f t="shared" si="88"/>
        <v>0</v>
      </c>
      <c r="W382" s="134"/>
      <c r="X382" s="75"/>
    </row>
    <row r="383" spans="1:24" ht="41.25" customHeight="1" outlineLevel="1">
      <c r="A383" s="35">
        <v>32</v>
      </c>
      <c r="B383" s="160" t="s">
        <v>131</v>
      </c>
      <c r="C383" s="160" t="s">
        <v>341</v>
      </c>
      <c r="D383" s="52" t="s">
        <v>124</v>
      </c>
      <c r="E383" s="166">
        <f t="shared" si="92"/>
        <v>80000</v>
      </c>
      <c r="F383" s="166">
        <v>0</v>
      </c>
      <c r="G383" s="166">
        <v>0</v>
      </c>
      <c r="H383" s="166">
        <v>80000</v>
      </c>
      <c r="I383" s="233"/>
      <c r="J383" s="233"/>
      <c r="K383" s="236"/>
      <c r="L383" s="166">
        <v>80000</v>
      </c>
      <c r="M383" s="166">
        <v>80000</v>
      </c>
      <c r="N383" s="158">
        <f t="shared" si="93"/>
        <v>100</v>
      </c>
      <c r="O383" s="125">
        <v>80000</v>
      </c>
      <c r="P383" s="127">
        <f t="shared" si="90"/>
        <v>100</v>
      </c>
      <c r="Q383" s="125">
        <v>80000</v>
      </c>
      <c r="R383" s="126">
        <f t="shared" si="91"/>
        <v>100</v>
      </c>
      <c r="S383" s="85" t="s">
        <v>12</v>
      </c>
      <c r="T383" s="166" t="s">
        <v>12</v>
      </c>
      <c r="U383" s="158" t="s">
        <v>12</v>
      </c>
      <c r="V383" s="134">
        <f t="shared" si="88"/>
        <v>0</v>
      </c>
      <c r="W383" s="134"/>
      <c r="X383" s="75"/>
    </row>
    <row r="384" spans="1:24" ht="63.75" customHeight="1" outlineLevel="1">
      <c r="A384" s="35">
        <v>33</v>
      </c>
      <c r="B384" s="160" t="s">
        <v>342</v>
      </c>
      <c r="C384" s="160" t="s">
        <v>343</v>
      </c>
      <c r="D384" s="52" t="s">
        <v>7</v>
      </c>
      <c r="E384" s="166">
        <f t="shared" si="92"/>
        <v>60010.368999999999</v>
      </c>
      <c r="F384" s="166">
        <v>0</v>
      </c>
      <c r="G384" s="166">
        <v>0</v>
      </c>
      <c r="H384" s="166">
        <v>60010.368999999999</v>
      </c>
      <c r="I384" s="233"/>
      <c r="J384" s="233"/>
      <c r="K384" s="236"/>
      <c r="L384" s="166">
        <v>60010.368999999999</v>
      </c>
      <c r="M384" s="166">
        <v>60010.368999999999</v>
      </c>
      <c r="N384" s="158">
        <f t="shared" si="93"/>
        <v>100</v>
      </c>
      <c r="O384" s="125">
        <v>59095.381999999998</v>
      </c>
      <c r="P384" s="127">
        <f t="shared" si="90"/>
        <v>98.475285162802436</v>
      </c>
      <c r="Q384" s="125">
        <v>59095.381999999998</v>
      </c>
      <c r="R384" s="126">
        <f t="shared" si="91"/>
        <v>100</v>
      </c>
      <c r="S384" s="85" t="s">
        <v>12</v>
      </c>
      <c r="T384" s="166" t="s">
        <v>12</v>
      </c>
      <c r="U384" s="158" t="s">
        <v>12</v>
      </c>
      <c r="V384" s="134">
        <f t="shared" si="88"/>
        <v>0</v>
      </c>
      <c r="W384" s="134"/>
      <c r="X384" s="75"/>
    </row>
    <row r="385" spans="1:24" ht="39" customHeight="1" outlineLevel="1">
      <c r="A385" s="35">
        <v>34</v>
      </c>
      <c r="B385" s="160" t="s">
        <v>131</v>
      </c>
      <c r="C385" s="160" t="s">
        <v>343</v>
      </c>
      <c r="D385" s="52" t="s">
        <v>335</v>
      </c>
      <c r="E385" s="166">
        <f t="shared" si="92"/>
        <v>250000</v>
      </c>
      <c r="F385" s="166">
        <v>0</v>
      </c>
      <c r="G385" s="166">
        <v>0</v>
      </c>
      <c r="H385" s="166">
        <v>250000</v>
      </c>
      <c r="I385" s="233"/>
      <c r="J385" s="233"/>
      <c r="K385" s="236"/>
      <c r="L385" s="166">
        <v>250000</v>
      </c>
      <c r="M385" s="166">
        <v>250000</v>
      </c>
      <c r="N385" s="158">
        <f t="shared" si="93"/>
        <v>100</v>
      </c>
      <c r="O385" s="125">
        <v>250000</v>
      </c>
      <c r="P385" s="127">
        <f t="shared" si="90"/>
        <v>100</v>
      </c>
      <c r="Q385" s="125">
        <v>250000</v>
      </c>
      <c r="R385" s="126">
        <f t="shared" si="91"/>
        <v>100</v>
      </c>
      <c r="S385" s="85" t="s">
        <v>12</v>
      </c>
      <c r="T385" s="166" t="s">
        <v>12</v>
      </c>
      <c r="U385" s="158" t="s">
        <v>12</v>
      </c>
      <c r="V385" s="134">
        <f t="shared" si="88"/>
        <v>0</v>
      </c>
      <c r="W385" s="134"/>
      <c r="X385" s="75"/>
    </row>
    <row r="386" spans="1:24" ht="70.5" customHeight="1" outlineLevel="1">
      <c r="A386" s="35">
        <v>35</v>
      </c>
      <c r="B386" s="160" t="s">
        <v>131</v>
      </c>
      <c r="C386" s="160" t="s">
        <v>344</v>
      </c>
      <c r="D386" s="52" t="s">
        <v>335</v>
      </c>
      <c r="E386" s="166">
        <f t="shared" si="92"/>
        <v>100000</v>
      </c>
      <c r="F386" s="166">
        <v>0</v>
      </c>
      <c r="G386" s="166">
        <v>0</v>
      </c>
      <c r="H386" s="166">
        <v>100000</v>
      </c>
      <c r="I386" s="233"/>
      <c r="J386" s="233"/>
      <c r="K386" s="236"/>
      <c r="L386" s="166">
        <v>100000</v>
      </c>
      <c r="M386" s="166">
        <v>100000</v>
      </c>
      <c r="N386" s="158">
        <f t="shared" si="93"/>
        <v>100</v>
      </c>
      <c r="O386" s="125">
        <v>100000</v>
      </c>
      <c r="P386" s="127">
        <f t="shared" si="90"/>
        <v>100</v>
      </c>
      <c r="Q386" s="125">
        <v>100000</v>
      </c>
      <c r="R386" s="126">
        <f t="shared" si="91"/>
        <v>100</v>
      </c>
      <c r="S386" s="85" t="s">
        <v>12</v>
      </c>
      <c r="T386" s="166" t="s">
        <v>12</v>
      </c>
      <c r="U386" s="158" t="s">
        <v>12</v>
      </c>
      <c r="V386" s="134">
        <f t="shared" si="88"/>
        <v>0</v>
      </c>
      <c r="W386" s="134"/>
      <c r="X386" s="75"/>
    </row>
    <row r="387" spans="1:24" ht="42.75" customHeight="1" outlineLevel="1">
      <c r="A387" s="35">
        <v>36</v>
      </c>
      <c r="B387" s="160" t="s">
        <v>131</v>
      </c>
      <c r="C387" s="160" t="s">
        <v>345</v>
      </c>
      <c r="D387" s="49" t="s">
        <v>132</v>
      </c>
      <c r="E387" s="166">
        <f t="shared" si="92"/>
        <v>17339.285</v>
      </c>
      <c r="F387" s="166">
        <v>0</v>
      </c>
      <c r="G387" s="166">
        <v>0</v>
      </c>
      <c r="H387" s="166">
        <v>17339.285</v>
      </c>
      <c r="I387" s="233"/>
      <c r="J387" s="233"/>
      <c r="K387" s="236"/>
      <c r="L387" s="166">
        <v>17339.285</v>
      </c>
      <c r="M387" s="166">
        <v>17339.285</v>
      </c>
      <c r="N387" s="158">
        <f t="shared" si="93"/>
        <v>100</v>
      </c>
      <c r="O387" s="125">
        <v>16622.66</v>
      </c>
      <c r="P387" s="127">
        <f t="shared" si="90"/>
        <v>95.86704411398739</v>
      </c>
      <c r="Q387" s="125">
        <v>16622.66</v>
      </c>
      <c r="R387" s="126">
        <f t="shared" si="91"/>
        <v>100</v>
      </c>
      <c r="S387" s="85" t="s">
        <v>12</v>
      </c>
      <c r="T387" s="166" t="s">
        <v>12</v>
      </c>
      <c r="U387" s="158" t="s">
        <v>12</v>
      </c>
      <c r="V387" s="134">
        <f t="shared" si="88"/>
        <v>0</v>
      </c>
      <c r="W387" s="134"/>
      <c r="X387" s="75"/>
    </row>
    <row r="388" spans="1:24" ht="66" customHeight="1" outlineLevel="1">
      <c r="A388" s="35">
        <v>37</v>
      </c>
      <c r="B388" s="160" t="s">
        <v>131</v>
      </c>
      <c r="C388" s="160" t="s">
        <v>346</v>
      </c>
      <c r="D388" s="49" t="s">
        <v>132</v>
      </c>
      <c r="E388" s="166">
        <f t="shared" si="92"/>
        <v>15854.701999999999</v>
      </c>
      <c r="F388" s="166">
        <v>0</v>
      </c>
      <c r="G388" s="166">
        <v>0</v>
      </c>
      <c r="H388" s="166">
        <v>15854.701999999999</v>
      </c>
      <c r="I388" s="233"/>
      <c r="J388" s="233"/>
      <c r="K388" s="236"/>
      <c r="L388" s="166">
        <v>15854.701999999999</v>
      </c>
      <c r="M388" s="166">
        <v>15854.701999999999</v>
      </c>
      <c r="N388" s="158">
        <f t="shared" si="93"/>
        <v>100</v>
      </c>
      <c r="O388" s="125">
        <v>15854.7</v>
      </c>
      <c r="P388" s="127">
        <f t="shared" si="90"/>
        <v>99.999987385445664</v>
      </c>
      <c r="Q388" s="125">
        <v>15854.701999999999</v>
      </c>
      <c r="R388" s="126">
        <f t="shared" si="91"/>
        <v>100.00001261455593</v>
      </c>
      <c r="S388" s="85" t="s">
        <v>12</v>
      </c>
      <c r="T388" s="166" t="s">
        <v>12</v>
      </c>
      <c r="U388" s="158" t="s">
        <v>12</v>
      </c>
      <c r="V388" s="134">
        <f t="shared" si="88"/>
        <v>0</v>
      </c>
      <c r="W388" s="134"/>
      <c r="X388" s="75"/>
    </row>
    <row r="389" spans="1:24" ht="48" customHeight="1" outlineLevel="1">
      <c r="A389" s="35">
        <v>38</v>
      </c>
      <c r="B389" s="160" t="s">
        <v>131</v>
      </c>
      <c r="C389" s="160" t="s">
        <v>347</v>
      </c>
      <c r="D389" s="52" t="s">
        <v>124</v>
      </c>
      <c r="E389" s="166">
        <f t="shared" si="92"/>
        <v>80000</v>
      </c>
      <c r="F389" s="166">
        <v>0</v>
      </c>
      <c r="G389" s="166">
        <v>0</v>
      </c>
      <c r="H389" s="166">
        <v>80000</v>
      </c>
      <c r="I389" s="233"/>
      <c r="J389" s="233"/>
      <c r="K389" s="236"/>
      <c r="L389" s="166">
        <v>80000</v>
      </c>
      <c r="M389" s="166">
        <v>80000</v>
      </c>
      <c r="N389" s="158">
        <f t="shared" si="93"/>
        <v>100</v>
      </c>
      <c r="O389" s="125">
        <v>80000</v>
      </c>
      <c r="P389" s="127">
        <f t="shared" si="90"/>
        <v>100</v>
      </c>
      <c r="Q389" s="125">
        <v>80000</v>
      </c>
      <c r="R389" s="126">
        <f t="shared" si="91"/>
        <v>100</v>
      </c>
      <c r="S389" s="85" t="s">
        <v>12</v>
      </c>
      <c r="T389" s="166" t="s">
        <v>12</v>
      </c>
      <c r="U389" s="158" t="s">
        <v>12</v>
      </c>
      <c r="V389" s="134">
        <f t="shared" si="88"/>
        <v>0</v>
      </c>
      <c r="W389" s="134"/>
      <c r="X389" s="75"/>
    </row>
    <row r="390" spans="1:24" ht="63" customHeight="1" outlineLevel="1">
      <c r="A390" s="35">
        <v>39</v>
      </c>
      <c r="B390" s="160" t="s">
        <v>131</v>
      </c>
      <c r="C390" s="160" t="s">
        <v>348</v>
      </c>
      <c r="D390" s="52" t="s">
        <v>124</v>
      </c>
      <c r="E390" s="166">
        <f t="shared" si="92"/>
        <v>110000</v>
      </c>
      <c r="F390" s="166">
        <v>0</v>
      </c>
      <c r="G390" s="166">
        <v>0</v>
      </c>
      <c r="H390" s="166">
        <v>110000</v>
      </c>
      <c r="I390" s="233"/>
      <c r="J390" s="233"/>
      <c r="K390" s="236"/>
      <c r="L390" s="166">
        <v>110000</v>
      </c>
      <c r="M390" s="166">
        <v>110000</v>
      </c>
      <c r="N390" s="158">
        <f t="shared" si="93"/>
        <v>100</v>
      </c>
      <c r="O390" s="125">
        <v>110000</v>
      </c>
      <c r="P390" s="127">
        <f t="shared" si="90"/>
        <v>100</v>
      </c>
      <c r="Q390" s="125">
        <v>110000</v>
      </c>
      <c r="R390" s="126">
        <f t="shared" si="91"/>
        <v>100</v>
      </c>
      <c r="S390" s="85" t="s">
        <v>12</v>
      </c>
      <c r="T390" s="166" t="s">
        <v>12</v>
      </c>
      <c r="U390" s="158" t="s">
        <v>12</v>
      </c>
      <c r="V390" s="134">
        <f t="shared" si="88"/>
        <v>0</v>
      </c>
      <c r="W390" s="134"/>
      <c r="X390" s="75"/>
    </row>
    <row r="391" spans="1:24" ht="66.75" customHeight="1" outlineLevel="1">
      <c r="A391" s="35">
        <v>40</v>
      </c>
      <c r="B391" s="160" t="s">
        <v>131</v>
      </c>
      <c r="C391" s="160" t="s">
        <v>349</v>
      </c>
      <c r="D391" s="49" t="s">
        <v>132</v>
      </c>
      <c r="E391" s="166">
        <f t="shared" si="92"/>
        <v>10947.523999999999</v>
      </c>
      <c r="F391" s="166">
        <v>0</v>
      </c>
      <c r="G391" s="166">
        <v>0</v>
      </c>
      <c r="H391" s="166">
        <v>10947.523999999999</v>
      </c>
      <c r="I391" s="233"/>
      <c r="J391" s="233"/>
      <c r="K391" s="236"/>
      <c r="L391" s="166">
        <v>10947.523999999999</v>
      </c>
      <c r="M391" s="166">
        <v>10947.523999999999</v>
      </c>
      <c r="N391" s="158">
        <f t="shared" si="93"/>
        <v>100</v>
      </c>
      <c r="O391" s="125">
        <v>10729.846</v>
      </c>
      <c r="P391" s="127">
        <f t="shared" si="90"/>
        <v>98.011623450197504</v>
      </c>
      <c r="Q391" s="125">
        <v>10729.846</v>
      </c>
      <c r="R391" s="126">
        <f t="shared" si="91"/>
        <v>100</v>
      </c>
      <c r="S391" s="85" t="s">
        <v>12</v>
      </c>
      <c r="T391" s="166" t="s">
        <v>12</v>
      </c>
      <c r="U391" s="158" t="s">
        <v>12</v>
      </c>
      <c r="V391" s="134">
        <f t="shared" si="88"/>
        <v>0</v>
      </c>
      <c r="W391" s="134"/>
      <c r="X391" s="75"/>
    </row>
    <row r="392" spans="1:24" ht="50.25" customHeight="1" outlineLevel="1">
      <c r="A392" s="35">
        <v>41</v>
      </c>
      <c r="B392" s="160" t="s">
        <v>131</v>
      </c>
      <c r="C392" s="160" t="s">
        <v>350</v>
      </c>
      <c r="D392" s="52" t="s">
        <v>124</v>
      </c>
      <c r="E392" s="166">
        <f t="shared" si="92"/>
        <v>24162.476999999999</v>
      </c>
      <c r="F392" s="166">
        <v>0</v>
      </c>
      <c r="G392" s="166">
        <v>0</v>
      </c>
      <c r="H392" s="166">
        <v>24162.476999999999</v>
      </c>
      <c r="I392" s="233"/>
      <c r="J392" s="233"/>
      <c r="K392" s="236"/>
      <c r="L392" s="166">
        <v>24162.476999999999</v>
      </c>
      <c r="M392" s="166">
        <v>24162.476999999999</v>
      </c>
      <c r="N392" s="158">
        <f t="shared" si="93"/>
        <v>100</v>
      </c>
      <c r="O392" s="125">
        <v>24162.476999999999</v>
      </c>
      <c r="P392" s="127">
        <f t="shared" si="90"/>
        <v>100</v>
      </c>
      <c r="Q392" s="125">
        <v>24162.476999999999</v>
      </c>
      <c r="R392" s="126">
        <f t="shared" si="91"/>
        <v>100</v>
      </c>
      <c r="S392" s="85" t="s">
        <v>12</v>
      </c>
      <c r="T392" s="166" t="s">
        <v>12</v>
      </c>
      <c r="U392" s="158" t="s">
        <v>12</v>
      </c>
      <c r="V392" s="134">
        <f t="shared" si="88"/>
        <v>0</v>
      </c>
      <c r="W392" s="134"/>
      <c r="X392" s="75"/>
    </row>
    <row r="393" spans="1:24" ht="50.25" customHeight="1" outlineLevel="1">
      <c r="A393" s="35">
        <v>42</v>
      </c>
      <c r="B393" s="160" t="s">
        <v>131</v>
      </c>
      <c r="C393" s="160" t="s">
        <v>351</v>
      </c>
      <c r="D393" s="52" t="s">
        <v>335</v>
      </c>
      <c r="E393" s="166">
        <f t="shared" si="92"/>
        <v>150000</v>
      </c>
      <c r="F393" s="166">
        <v>0</v>
      </c>
      <c r="G393" s="166">
        <v>0</v>
      </c>
      <c r="H393" s="166">
        <v>150000</v>
      </c>
      <c r="I393" s="233"/>
      <c r="J393" s="233"/>
      <c r="K393" s="236"/>
      <c r="L393" s="166">
        <v>150000</v>
      </c>
      <c r="M393" s="166">
        <v>150000</v>
      </c>
      <c r="N393" s="158">
        <f t="shared" si="93"/>
        <v>100</v>
      </c>
      <c r="O393" s="125">
        <v>150000</v>
      </c>
      <c r="P393" s="127">
        <f t="shared" si="90"/>
        <v>100</v>
      </c>
      <c r="Q393" s="125">
        <v>150000</v>
      </c>
      <c r="R393" s="126">
        <f t="shared" si="91"/>
        <v>100</v>
      </c>
      <c r="S393" s="85" t="s">
        <v>12</v>
      </c>
      <c r="T393" s="166" t="s">
        <v>12</v>
      </c>
      <c r="U393" s="158" t="s">
        <v>12</v>
      </c>
      <c r="V393" s="134">
        <f t="shared" si="88"/>
        <v>0</v>
      </c>
      <c r="W393" s="134"/>
      <c r="X393" s="75"/>
    </row>
    <row r="394" spans="1:24" ht="51.75" customHeight="1" outlineLevel="1">
      <c r="A394" s="35">
        <v>43</v>
      </c>
      <c r="B394" s="160" t="s">
        <v>131</v>
      </c>
      <c r="C394" s="160" t="s">
        <v>352</v>
      </c>
      <c r="D394" s="52" t="s">
        <v>124</v>
      </c>
      <c r="E394" s="166">
        <f t="shared" si="92"/>
        <v>100000</v>
      </c>
      <c r="F394" s="166">
        <v>0</v>
      </c>
      <c r="G394" s="166">
        <v>0</v>
      </c>
      <c r="H394" s="166">
        <v>100000</v>
      </c>
      <c r="I394" s="233"/>
      <c r="J394" s="233"/>
      <c r="K394" s="236"/>
      <c r="L394" s="166">
        <v>100000</v>
      </c>
      <c r="M394" s="166">
        <v>100000</v>
      </c>
      <c r="N394" s="158">
        <f t="shared" si="93"/>
        <v>100</v>
      </c>
      <c r="O394" s="125">
        <v>100000</v>
      </c>
      <c r="P394" s="127">
        <f t="shared" si="90"/>
        <v>100</v>
      </c>
      <c r="Q394" s="125">
        <v>100000</v>
      </c>
      <c r="R394" s="126">
        <f t="shared" si="91"/>
        <v>100</v>
      </c>
      <c r="S394" s="85" t="s">
        <v>12</v>
      </c>
      <c r="T394" s="166" t="s">
        <v>12</v>
      </c>
      <c r="U394" s="158" t="s">
        <v>12</v>
      </c>
      <c r="V394" s="134">
        <f t="shared" si="88"/>
        <v>0</v>
      </c>
      <c r="W394" s="134"/>
      <c r="X394" s="75"/>
    </row>
    <row r="395" spans="1:24" ht="54" customHeight="1" outlineLevel="1">
      <c r="A395" s="35">
        <v>44</v>
      </c>
      <c r="B395" s="160" t="s">
        <v>131</v>
      </c>
      <c r="C395" s="160" t="s">
        <v>353</v>
      </c>
      <c r="D395" s="52" t="s">
        <v>7</v>
      </c>
      <c r="E395" s="166">
        <f t="shared" si="92"/>
        <v>2041.2530000000002</v>
      </c>
      <c r="F395" s="166">
        <v>0</v>
      </c>
      <c r="G395" s="166">
        <v>0</v>
      </c>
      <c r="H395" s="166">
        <v>2041.2530000000002</v>
      </c>
      <c r="I395" s="233"/>
      <c r="J395" s="233"/>
      <c r="K395" s="236"/>
      <c r="L395" s="166">
        <v>2041.2530000000002</v>
      </c>
      <c r="M395" s="166">
        <v>2041.2530000000002</v>
      </c>
      <c r="N395" s="158">
        <f t="shared" si="93"/>
        <v>100</v>
      </c>
      <c r="O395" s="125">
        <v>2041.2529999999999</v>
      </c>
      <c r="P395" s="127">
        <f t="shared" si="90"/>
        <v>100</v>
      </c>
      <c r="Q395" s="125">
        <v>2041.2529999999999</v>
      </c>
      <c r="R395" s="126">
        <f t="shared" si="91"/>
        <v>100</v>
      </c>
      <c r="S395" s="85" t="s">
        <v>12</v>
      </c>
      <c r="T395" s="166" t="s">
        <v>12</v>
      </c>
      <c r="U395" s="158" t="s">
        <v>12</v>
      </c>
      <c r="V395" s="134">
        <f t="shared" si="88"/>
        <v>0</v>
      </c>
      <c r="W395" s="134"/>
      <c r="X395" s="75"/>
    </row>
    <row r="396" spans="1:24" ht="70.5" customHeight="1" outlineLevel="1">
      <c r="A396" s="35">
        <v>45</v>
      </c>
      <c r="B396" s="160" t="s">
        <v>131</v>
      </c>
      <c r="C396" s="160" t="s">
        <v>763</v>
      </c>
      <c r="D396" s="52" t="s">
        <v>124</v>
      </c>
      <c r="E396" s="166">
        <f t="shared" si="92"/>
        <v>69654.759000000005</v>
      </c>
      <c r="F396" s="166">
        <v>0</v>
      </c>
      <c r="G396" s="166">
        <v>0</v>
      </c>
      <c r="H396" s="166">
        <v>69654.759000000005</v>
      </c>
      <c r="I396" s="233"/>
      <c r="J396" s="233"/>
      <c r="K396" s="236"/>
      <c r="L396" s="166">
        <v>69654.759000000005</v>
      </c>
      <c r="M396" s="166">
        <v>69654.759000000005</v>
      </c>
      <c r="N396" s="158">
        <f t="shared" si="93"/>
        <v>100</v>
      </c>
      <c r="O396" s="125">
        <v>68944.459000000003</v>
      </c>
      <c r="P396" s="127">
        <f t="shared" si="90"/>
        <v>98.980256323907454</v>
      </c>
      <c r="Q396" s="125">
        <v>68944.459000000003</v>
      </c>
      <c r="R396" s="126">
        <f t="shared" si="91"/>
        <v>100</v>
      </c>
      <c r="S396" s="85" t="s">
        <v>12</v>
      </c>
      <c r="T396" s="166" t="s">
        <v>12</v>
      </c>
      <c r="U396" s="158" t="s">
        <v>12</v>
      </c>
      <c r="V396" s="134">
        <f t="shared" si="88"/>
        <v>0</v>
      </c>
      <c r="W396" s="134"/>
      <c r="X396" s="75"/>
    </row>
    <row r="397" spans="1:24" ht="55.5" customHeight="1" outlineLevel="1">
      <c r="A397" s="35">
        <v>46</v>
      </c>
      <c r="B397" s="160" t="s">
        <v>131</v>
      </c>
      <c r="C397" s="160" t="s">
        <v>325</v>
      </c>
      <c r="D397" s="160" t="s">
        <v>132</v>
      </c>
      <c r="E397" s="166">
        <f t="shared" si="92"/>
        <v>4000</v>
      </c>
      <c r="F397" s="166">
        <v>0</v>
      </c>
      <c r="G397" s="166">
        <v>0</v>
      </c>
      <c r="H397" s="166">
        <v>4000</v>
      </c>
      <c r="I397" s="233"/>
      <c r="J397" s="233"/>
      <c r="K397" s="236"/>
      <c r="L397" s="166">
        <v>4000</v>
      </c>
      <c r="M397" s="166">
        <v>4000</v>
      </c>
      <c r="N397" s="158">
        <f t="shared" si="93"/>
        <v>100</v>
      </c>
      <c r="O397" s="125">
        <v>3600</v>
      </c>
      <c r="P397" s="127">
        <f t="shared" si="90"/>
        <v>90</v>
      </c>
      <c r="Q397" s="125">
        <v>4000</v>
      </c>
      <c r="R397" s="126">
        <f t="shared" si="91"/>
        <v>111.11111111111111</v>
      </c>
      <c r="S397" s="85" t="s">
        <v>12</v>
      </c>
      <c r="T397" s="166" t="s">
        <v>12</v>
      </c>
      <c r="U397" s="158" t="s">
        <v>12</v>
      </c>
      <c r="V397" s="134">
        <f t="shared" si="88"/>
        <v>0</v>
      </c>
      <c r="W397" s="134"/>
      <c r="X397" s="75"/>
    </row>
    <row r="398" spans="1:24" ht="60.75" outlineLevel="1">
      <c r="A398" s="35">
        <v>47</v>
      </c>
      <c r="B398" s="160" t="s">
        <v>131</v>
      </c>
      <c r="C398" s="160" t="s">
        <v>764</v>
      </c>
      <c r="D398" s="160" t="s">
        <v>132</v>
      </c>
      <c r="E398" s="166">
        <f t="shared" si="92"/>
        <v>31584.172999999999</v>
      </c>
      <c r="F398" s="166">
        <v>0</v>
      </c>
      <c r="G398" s="166">
        <v>0</v>
      </c>
      <c r="H398" s="166">
        <v>31584.172999999999</v>
      </c>
      <c r="I398" s="233"/>
      <c r="J398" s="233"/>
      <c r="K398" s="236"/>
      <c r="L398" s="166">
        <v>31584.172999999999</v>
      </c>
      <c r="M398" s="166">
        <v>31584.172999999999</v>
      </c>
      <c r="N398" s="158">
        <f t="shared" si="93"/>
        <v>100</v>
      </c>
      <c r="O398" s="125">
        <v>31426.252</v>
      </c>
      <c r="P398" s="127">
        <f t="shared" si="90"/>
        <v>99.499999572570744</v>
      </c>
      <c r="Q398" s="125">
        <v>31426.252</v>
      </c>
      <c r="R398" s="126">
        <f t="shared" si="91"/>
        <v>100</v>
      </c>
      <c r="S398" s="85" t="s">
        <v>12</v>
      </c>
      <c r="T398" s="166" t="s">
        <v>12</v>
      </c>
      <c r="U398" s="158" t="s">
        <v>12</v>
      </c>
      <c r="V398" s="134">
        <f t="shared" si="88"/>
        <v>0</v>
      </c>
      <c r="W398" s="134"/>
      <c r="X398" s="75"/>
    </row>
    <row r="399" spans="1:24" ht="72" customHeight="1" outlineLevel="1">
      <c r="A399" s="35">
        <v>48</v>
      </c>
      <c r="B399" s="160" t="s">
        <v>131</v>
      </c>
      <c r="C399" s="160" t="s">
        <v>765</v>
      </c>
      <c r="D399" s="160" t="s">
        <v>132</v>
      </c>
      <c r="E399" s="166">
        <f t="shared" si="92"/>
        <v>14091.528</v>
      </c>
      <c r="F399" s="166">
        <v>0</v>
      </c>
      <c r="G399" s="166">
        <v>0</v>
      </c>
      <c r="H399" s="166">
        <v>14091.528</v>
      </c>
      <c r="I399" s="233"/>
      <c r="J399" s="233"/>
      <c r="K399" s="236"/>
      <c r="L399" s="166">
        <v>14091.528</v>
      </c>
      <c r="M399" s="166">
        <v>14091.528</v>
      </c>
      <c r="N399" s="158">
        <f t="shared" si="93"/>
        <v>100</v>
      </c>
      <c r="O399" s="125">
        <v>14091.53</v>
      </c>
      <c r="P399" s="127">
        <f t="shared" si="90"/>
        <v>100.00001419292501</v>
      </c>
      <c r="Q399" s="125">
        <v>14091.528</v>
      </c>
      <c r="R399" s="126">
        <f t="shared" si="91"/>
        <v>99.999985807077024</v>
      </c>
      <c r="S399" s="85" t="s">
        <v>12</v>
      </c>
      <c r="T399" s="166" t="s">
        <v>12</v>
      </c>
      <c r="U399" s="158" t="s">
        <v>12</v>
      </c>
      <c r="V399" s="134">
        <f t="shared" si="88"/>
        <v>0</v>
      </c>
      <c r="W399" s="134"/>
      <c r="X399" s="75"/>
    </row>
    <row r="400" spans="1:24" ht="50.25" customHeight="1" outlineLevel="1">
      <c r="A400" s="35">
        <v>49</v>
      </c>
      <c r="B400" s="160" t="s">
        <v>131</v>
      </c>
      <c r="C400" s="160" t="s">
        <v>766</v>
      </c>
      <c r="D400" s="160" t="s">
        <v>132</v>
      </c>
      <c r="E400" s="166">
        <f t="shared" si="92"/>
        <v>17943.161</v>
      </c>
      <c r="F400" s="166">
        <v>0</v>
      </c>
      <c r="G400" s="166">
        <v>0</v>
      </c>
      <c r="H400" s="166">
        <v>17943.161</v>
      </c>
      <c r="I400" s="233"/>
      <c r="J400" s="233"/>
      <c r="K400" s="236"/>
      <c r="L400" s="166">
        <v>17943.161</v>
      </c>
      <c r="M400" s="166">
        <v>17943.161</v>
      </c>
      <c r="N400" s="158">
        <f t="shared" si="93"/>
        <v>100</v>
      </c>
      <c r="O400" s="125">
        <v>17316.131000000001</v>
      </c>
      <c r="P400" s="127">
        <f t="shared" si="90"/>
        <v>96.505465229900125</v>
      </c>
      <c r="Q400" s="125">
        <v>17404.87</v>
      </c>
      <c r="R400" s="126">
        <f t="shared" si="91"/>
        <v>100.51246436054335</v>
      </c>
      <c r="S400" s="85" t="s">
        <v>12</v>
      </c>
      <c r="T400" s="166" t="s">
        <v>12</v>
      </c>
      <c r="U400" s="158" t="s">
        <v>12</v>
      </c>
      <c r="V400" s="134">
        <f t="shared" si="88"/>
        <v>0</v>
      </c>
      <c r="W400" s="134"/>
      <c r="X400" s="75"/>
    </row>
    <row r="401" spans="1:24" ht="54" customHeight="1" outlineLevel="1">
      <c r="A401" s="35">
        <v>50</v>
      </c>
      <c r="B401" s="160" t="s">
        <v>131</v>
      </c>
      <c r="C401" s="160" t="s">
        <v>354</v>
      </c>
      <c r="D401" s="160" t="s">
        <v>132</v>
      </c>
      <c r="E401" s="166">
        <f t="shared" si="92"/>
        <v>12439.904</v>
      </c>
      <c r="F401" s="166">
        <v>0</v>
      </c>
      <c r="G401" s="166">
        <v>0</v>
      </c>
      <c r="H401" s="166">
        <v>12439.904</v>
      </c>
      <c r="I401" s="233"/>
      <c r="J401" s="233"/>
      <c r="K401" s="236"/>
      <c r="L401" s="166">
        <v>12439.904</v>
      </c>
      <c r="M401" s="166">
        <v>12439.904</v>
      </c>
      <c r="N401" s="158">
        <f t="shared" si="93"/>
        <v>100</v>
      </c>
      <c r="O401" s="125">
        <v>12377.704</v>
      </c>
      <c r="P401" s="127">
        <f t="shared" si="90"/>
        <v>99.499996141449316</v>
      </c>
      <c r="Q401" s="125">
        <v>12377.704</v>
      </c>
      <c r="R401" s="126">
        <f t="shared" si="91"/>
        <v>100</v>
      </c>
      <c r="S401" s="85" t="s">
        <v>12</v>
      </c>
      <c r="T401" s="166" t="s">
        <v>12</v>
      </c>
      <c r="U401" s="158" t="s">
        <v>12</v>
      </c>
      <c r="V401" s="134">
        <f t="shared" ref="V401:V459" si="94">L401-M401</f>
        <v>0</v>
      </c>
      <c r="W401" s="134"/>
      <c r="X401" s="75"/>
    </row>
    <row r="402" spans="1:24" ht="48.75" customHeight="1" outlineLevel="1">
      <c r="A402" s="35">
        <v>51</v>
      </c>
      <c r="B402" s="160" t="s">
        <v>131</v>
      </c>
      <c r="C402" s="160" t="s">
        <v>355</v>
      </c>
      <c r="D402" s="160" t="s">
        <v>132</v>
      </c>
      <c r="E402" s="166">
        <f t="shared" si="92"/>
        <v>19611.426000000003</v>
      </c>
      <c r="F402" s="166">
        <v>0</v>
      </c>
      <c r="G402" s="166">
        <v>0</v>
      </c>
      <c r="H402" s="166">
        <v>19611.426000000003</v>
      </c>
      <c r="I402" s="233"/>
      <c r="J402" s="233"/>
      <c r="K402" s="236"/>
      <c r="L402" s="166">
        <v>19611.426000000003</v>
      </c>
      <c r="M402" s="166">
        <v>19611.426000000003</v>
      </c>
      <c r="N402" s="158">
        <f t="shared" si="93"/>
        <v>100</v>
      </c>
      <c r="O402" s="125">
        <v>19611.425999999999</v>
      </c>
      <c r="P402" s="127">
        <f t="shared" si="90"/>
        <v>99.999999999999986</v>
      </c>
      <c r="Q402" s="125">
        <v>19611.425999999999</v>
      </c>
      <c r="R402" s="126">
        <f t="shared" si="91"/>
        <v>100</v>
      </c>
      <c r="S402" s="85" t="s">
        <v>12</v>
      </c>
      <c r="T402" s="166" t="s">
        <v>12</v>
      </c>
      <c r="U402" s="158" t="s">
        <v>12</v>
      </c>
      <c r="V402" s="134">
        <f t="shared" si="94"/>
        <v>0</v>
      </c>
      <c r="W402" s="134"/>
      <c r="X402" s="75"/>
    </row>
    <row r="403" spans="1:24" ht="100.5" customHeight="1" outlineLevel="1">
      <c r="A403" s="35">
        <v>52</v>
      </c>
      <c r="B403" s="160" t="s">
        <v>131</v>
      </c>
      <c r="C403" s="160" t="s">
        <v>767</v>
      </c>
      <c r="D403" s="160" t="s">
        <v>132</v>
      </c>
      <c r="E403" s="166">
        <f t="shared" si="92"/>
        <v>34740.012000000002</v>
      </c>
      <c r="F403" s="166">
        <v>0</v>
      </c>
      <c r="G403" s="166">
        <v>0</v>
      </c>
      <c r="H403" s="166">
        <v>34740.012000000002</v>
      </c>
      <c r="I403" s="233"/>
      <c r="J403" s="233"/>
      <c r="K403" s="236"/>
      <c r="L403" s="166">
        <v>34740.012000000002</v>
      </c>
      <c r="M403" s="166">
        <v>34740.012000000002</v>
      </c>
      <c r="N403" s="158">
        <f t="shared" si="93"/>
        <v>100</v>
      </c>
      <c r="O403" s="125">
        <v>34414.712</v>
      </c>
      <c r="P403" s="127">
        <f t="shared" si="90"/>
        <v>99.063615752349193</v>
      </c>
      <c r="Q403" s="125">
        <v>34740.012000000002</v>
      </c>
      <c r="R403" s="126">
        <f t="shared" si="91"/>
        <v>100.94523528193409</v>
      </c>
      <c r="S403" s="85" t="s">
        <v>12</v>
      </c>
      <c r="T403" s="166" t="s">
        <v>12</v>
      </c>
      <c r="U403" s="158" t="s">
        <v>12</v>
      </c>
      <c r="V403" s="134">
        <f t="shared" si="94"/>
        <v>0</v>
      </c>
      <c r="W403" s="134"/>
      <c r="X403" s="75"/>
    </row>
    <row r="404" spans="1:24" ht="63" customHeight="1" outlineLevel="1">
      <c r="A404" s="35">
        <v>53</v>
      </c>
      <c r="B404" s="160" t="s">
        <v>131</v>
      </c>
      <c r="C404" s="160" t="s">
        <v>768</v>
      </c>
      <c r="D404" s="160" t="s">
        <v>132</v>
      </c>
      <c r="E404" s="166">
        <f t="shared" si="92"/>
        <v>21745.23</v>
      </c>
      <c r="F404" s="166">
        <v>0</v>
      </c>
      <c r="G404" s="166">
        <v>0</v>
      </c>
      <c r="H404" s="166">
        <v>21745.23</v>
      </c>
      <c r="I404" s="233"/>
      <c r="J404" s="233"/>
      <c r="K404" s="236"/>
      <c r="L404" s="166">
        <v>21745.23</v>
      </c>
      <c r="M404" s="166">
        <v>21745.23</v>
      </c>
      <c r="N404" s="158">
        <f t="shared" si="93"/>
        <v>100</v>
      </c>
      <c r="O404" s="125">
        <v>21458.395</v>
      </c>
      <c r="P404" s="127">
        <f t="shared" si="90"/>
        <v>98.680929104911741</v>
      </c>
      <c r="Q404" s="125">
        <v>21458.395</v>
      </c>
      <c r="R404" s="126">
        <f t="shared" si="91"/>
        <v>100</v>
      </c>
      <c r="S404" s="85" t="s">
        <v>12</v>
      </c>
      <c r="T404" s="166" t="s">
        <v>12</v>
      </c>
      <c r="U404" s="158" t="s">
        <v>12</v>
      </c>
      <c r="V404" s="134">
        <f t="shared" si="94"/>
        <v>0</v>
      </c>
      <c r="W404" s="134"/>
      <c r="X404" s="75"/>
    </row>
    <row r="405" spans="1:24" ht="60" customHeight="1" outlineLevel="1">
      <c r="A405" s="35">
        <v>54</v>
      </c>
      <c r="B405" s="160" t="s">
        <v>131</v>
      </c>
      <c r="C405" s="160" t="s">
        <v>769</v>
      </c>
      <c r="D405" s="160" t="s">
        <v>132</v>
      </c>
      <c r="E405" s="166">
        <f t="shared" si="92"/>
        <v>24200</v>
      </c>
      <c r="F405" s="166">
        <v>0</v>
      </c>
      <c r="G405" s="166">
        <v>0</v>
      </c>
      <c r="H405" s="166">
        <v>24200</v>
      </c>
      <c r="I405" s="233"/>
      <c r="J405" s="233"/>
      <c r="K405" s="236"/>
      <c r="L405" s="166">
        <v>24200</v>
      </c>
      <c r="M405" s="166">
        <v>24200</v>
      </c>
      <c r="N405" s="158">
        <f t="shared" si="93"/>
        <v>100</v>
      </c>
      <c r="O405" s="125">
        <v>24162.772000000001</v>
      </c>
      <c r="P405" s="127">
        <f t="shared" si="90"/>
        <v>99.846165289256206</v>
      </c>
      <c r="Q405" s="125">
        <v>24162.722000000002</v>
      </c>
      <c r="R405" s="126">
        <f t="shared" si="91"/>
        <v>99.999793070099741</v>
      </c>
      <c r="S405" s="85" t="s">
        <v>12</v>
      </c>
      <c r="T405" s="166" t="s">
        <v>12</v>
      </c>
      <c r="U405" s="158" t="s">
        <v>12</v>
      </c>
      <c r="V405" s="134">
        <f t="shared" si="94"/>
        <v>0</v>
      </c>
      <c r="W405" s="134"/>
      <c r="X405" s="75"/>
    </row>
    <row r="406" spans="1:24" ht="48" customHeight="1" outlineLevel="1">
      <c r="A406" s="35">
        <v>55</v>
      </c>
      <c r="B406" s="160" t="s">
        <v>131</v>
      </c>
      <c r="C406" s="160" t="s">
        <v>356</v>
      </c>
      <c r="D406" s="160" t="s">
        <v>132</v>
      </c>
      <c r="E406" s="166">
        <f t="shared" si="92"/>
        <v>12496.812</v>
      </c>
      <c r="F406" s="166">
        <v>0</v>
      </c>
      <c r="G406" s="166">
        <v>0</v>
      </c>
      <c r="H406" s="166">
        <v>12496.812</v>
      </c>
      <c r="I406" s="233"/>
      <c r="J406" s="233"/>
      <c r="K406" s="236"/>
      <c r="L406" s="166">
        <v>12496.812</v>
      </c>
      <c r="M406" s="166">
        <v>12496.812</v>
      </c>
      <c r="N406" s="158">
        <f t="shared" si="93"/>
        <v>100</v>
      </c>
      <c r="O406" s="125">
        <v>12331.050999999999</v>
      </c>
      <c r="P406" s="127">
        <f t="shared" si="90"/>
        <v>98.67357370823855</v>
      </c>
      <c r="Q406" s="125">
        <v>12331.050999999999</v>
      </c>
      <c r="R406" s="126">
        <f t="shared" si="91"/>
        <v>100</v>
      </c>
      <c r="S406" s="85" t="s">
        <v>12</v>
      </c>
      <c r="T406" s="166" t="s">
        <v>12</v>
      </c>
      <c r="U406" s="158" t="s">
        <v>12</v>
      </c>
      <c r="V406" s="134">
        <f t="shared" si="94"/>
        <v>0</v>
      </c>
      <c r="W406" s="134"/>
      <c r="X406" s="75"/>
    </row>
    <row r="407" spans="1:24" ht="50.25" customHeight="1" outlineLevel="1">
      <c r="A407" s="35">
        <v>56</v>
      </c>
      <c r="B407" s="160" t="s">
        <v>131</v>
      </c>
      <c r="C407" s="160" t="s">
        <v>357</v>
      </c>
      <c r="D407" s="160" t="s">
        <v>132</v>
      </c>
      <c r="E407" s="166">
        <f t="shared" si="92"/>
        <v>20888.324999999997</v>
      </c>
      <c r="F407" s="166">
        <v>0</v>
      </c>
      <c r="G407" s="166">
        <v>0</v>
      </c>
      <c r="H407" s="166">
        <v>20888.324999999997</v>
      </c>
      <c r="I407" s="233"/>
      <c r="J407" s="233"/>
      <c r="K407" s="236"/>
      <c r="L407" s="166">
        <v>20888.324999999997</v>
      </c>
      <c r="M407" s="166">
        <v>20888.324999999997</v>
      </c>
      <c r="N407" s="158">
        <f t="shared" si="93"/>
        <v>100</v>
      </c>
      <c r="O407" s="125">
        <v>20783.883999999998</v>
      </c>
      <c r="P407" s="127">
        <f t="shared" si="90"/>
        <v>99.500002992102054</v>
      </c>
      <c r="Q407" s="125">
        <v>20888.330000000002</v>
      </c>
      <c r="R407" s="126">
        <f t="shared" si="91"/>
        <v>100.50253359766637</v>
      </c>
      <c r="S407" s="85" t="s">
        <v>12</v>
      </c>
      <c r="T407" s="166" t="s">
        <v>12</v>
      </c>
      <c r="U407" s="158" t="s">
        <v>12</v>
      </c>
      <c r="V407" s="134">
        <f t="shared" si="94"/>
        <v>0</v>
      </c>
      <c r="W407" s="134"/>
      <c r="X407" s="75"/>
    </row>
    <row r="408" spans="1:24" ht="61.5" customHeight="1" outlineLevel="1">
      <c r="A408" s="35">
        <v>57</v>
      </c>
      <c r="B408" s="160" t="s">
        <v>131</v>
      </c>
      <c r="C408" s="160" t="s">
        <v>770</v>
      </c>
      <c r="D408" s="160" t="s">
        <v>132</v>
      </c>
      <c r="E408" s="166">
        <f t="shared" si="92"/>
        <v>19451.184999999998</v>
      </c>
      <c r="F408" s="166">
        <v>0</v>
      </c>
      <c r="G408" s="166">
        <v>0</v>
      </c>
      <c r="H408" s="166">
        <v>19451.184999999998</v>
      </c>
      <c r="I408" s="233"/>
      <c r="J408" s="233"/>
      <c r="K408" s="236"/>
      <c r="L408" s="166">
        <v>19451.184999999998</v>
      </c>
      <c r="M408" s="166">
        <v>19451.184999999998</v>
      </c>
      <c r="N408" s="158">
        <f t="shared" si="93"/>
        <v>100</v>
      </c>
      <c r="O408" s="125">
        <v>19353.929</v>
      </c>
      <c r="P408" s="127">
        <f t="shared" si="90"/>
        <v>99.499999614419394</v>
      </c>
      <c r="Q408" s="125">
        <v>19353.929</v>
      </c>
      <c r="R408" s="126">
        <f t="shared" si="91"/>
        <v>100</v>
      </c>
      <c r="S408" s="85" t="s">
        <v>12</v>
      </c>
      <c r="T408" s="166" t="s">
        <v>12</v>
      </c>
      <c r="U408" s="158" t="s">
        <v>12</v>
      </c>
      <c r="V408" s="134">
        <f t="shared" si="94"/>
        <v>0</v>
      </c>
      <c r="W408" s="134"/>
      <c r="X408" s="75"/>
    </row>
    <row r="409" spans="1:24" ht="40.5" outlineLevel="1">
      <c r="A409" s="35">
        <v>58</v>
      </c>
      <c r="B409" s="160" t="s">
        <v>131</v>
      </c>
      <c r="C409" s="160" t="s">
        <v>771</v>
      </c>
      <c r="D409" s="160" t="s">
        <v>132</v>
      </c>
      <c r="E409" s="166">
        <f t="shared" si="92"/>
        <v>35974.800000000003</v>
      </c>
      <c r="F409" s="166">
        <v>0</v>
      </c>
      <c r="G409" s="166">
        <v>0</v>
      </c>
      <c r="H409" s="166">
        <v>35974.800000000003</v>
      </c>
      <c r="I409" s="233"/>
      <c r="J409" s="233"/>
      <c r="K409" s="236"/>
      <c r="L409" s="166">
        <v>35974.800000000003</v>
      </c>
      <c r="M409" s="166">
        <v>35974.800000000003</v>
      </c>
      <c r="N409" s="158">
        <f t="shared" si="93"/>
        <v>100</v>
      </c>
      <c r="O409" s="147">
        <v>35974.800000000003</v>
      </c>
      <c r="P409" s="148">
        <f t="shared" si="90"/>
        <v>100</v>
      </c>
      <c r="Q409" s="147">
        <v>35974.800000000003</v>
      </c>
      <c r="R409" s="156">
        <f t="shared" si="91"/>
        <v>100</v>
      </c>
      <c r="S409" s="85" t="s">
        <v>12</v>
      </c>
      <c r="T409" s="166" t="s">
        <v>12</v>
      </c>
      <c r="U409" s="158" t="s">
        <v>12</v>
      </c>
      <c r="V409" s="134">
        <f t="shared" si="94"/>
        <v>0</v>
      </c>
      <c r="W409" s="134"/>
      <c r="X409" s="75"/>
    </row>
    <row r="410" spans="1:24" ht="50.25" customHeight="1" outlineLevel="1">
      <c r="A410" s="35">
        <v>59</v>
      </c>
      <c r="B410" s="160" t="s">
        <v>131</v>
      </c>
      <c r="C410" s="160" t="s">
        <v>772</v>
      </c>
      <c r="D410" s="160" t="s">
        <v>132</v>
      </c>
      <c r="E410" s="166">
        <f t="shared" si="92"/>
        <v>30183.343000000001</v>
      </c>
      <c r="F410" s="166">
        <v>0</v>
      </c>
      <c r="G410" s="166">
        <v>0</v>
      </c>
      <c r="H410" s="166">
        <v>30183.343000000001</v>
      </c>
      <c r="I410" s="233"/>
      <c r="J410" s="233"/>
      <c r="K410" s="236"/>
      <c r="L410" s="166">
        <v>30183.343000000001</v>
      </c>
      <c r="M410" s="166">
        <v>30183.343000000001</v>
      </c>
      <c r="N410" s="158">
        <f t="shared" si="93"/>
        <v>100</v>
      </c>
      <c r="O410" s="147">
        <v>30032.425999999999</v>
      </c>
      <c r="P410" s="148">
        <f t="shared" si="90"/>
        <v>99.499999055770587</v>
      </c>
      <c r="Q410" s="149">
        <v>30032.425999999999</v>
      </c>
      <c r="R410" s="156">
        <f t="shared" si="91"/>
        <v>100</v>
      </c>
      <c r="S410" s="85" t="s">
        <v>12</v>
      </c>
      <c r="T410" s="166" t="s">
        <v>12</v>
      </c>
      <c r="U410" s="158" t="s">
        <v>12</v>
      </c>
      <c r="V410" s="134">
        <f t="shared" si="94"/>
        <v>0</v>
      </c>
      <c r="W410" s="134"/>
      <c r="X410" s="75"/>
    </row>
    <row r="411" spans="1:24" ht="41.25" customHeight="1" outlineLevel="1">
      <c r="A411" s="35">
        <v>60</v>
      </c>
      <c r="B411" s="160" t="s">
        <v>131</v>
      </c>
      <c r="C411" s="160" t="s">
        <v>773</v>
      </c>
      <c r="D411" s="160" t="s">
        <v>132</v>
      </c>
      <c r="E411" s="166">
        <f t="shared" si="92"/>
        <v>17225.931</v>
      </c>
      <c r="F411" s="166">
        <v>0</v>
      </c>
      <c r="G411" s="166">
        <v>0</v>
      </c>
      <c r="H411" s="166">
        <v>17225.931</v>
      </c>
      <c r="I411" s="233"/>
      <c r="J411" s="233"/>
      <c r="K411" s="236"/>
      <c r="L411" s="166">
        <v>17225.931</v>
      </c>
      <c r="M411" s="166">
        <v>17225.931</v>
      </c>
      <c r="N411" s="158">
        <f t="shared" si="93"/>
        <v>100</v>
      </c>
      <c r="O411" s="125">
        <v>17139.8</v>
      </c>
      <c r="P411" s="127">
        <f t="shared" si="90"/>
        <v>99.499992192004015</v>
      </c>
      <c r="Q411" s="125">
        <v>17225.93</v>
      </c>
      <c r="R411" s="126">
        <f t="shared" si="91"/>
        <v>100.50251461510636</v>
      </c>
      <c r="S411" s="85" t="s">
        <v>12</v>
      </c>
      <c r="T411" s="166" t="s">
        <v>12</v>
      </c>
      <c r="U411" s="158" t="s">
        <v>12</v>
      </c>
      <c r="V411" s="134">
        <f t="shared" si="94"/>
        <v>0</v>
      </c>
      <c r="W411" s="134"/>
      <c r="X411" s="75"/>
    </row>
    <row r="412" spans="1:24" ht="45" customHeight="1" outlineLevel="1">
      <c r="A412" s="35">
        <v>61</v>
      </c>
      <c r="B412" s="160" t="s">
        <v>131</v>
      </c>
      <c r="C412" s="160" t="s">
        <v>774</v>
      </c>
      <c r="D412" s="160" t="s">
        <v>132</v>
      </c>
      <c r="E412" s="166">
        <f t="shared" si="92"/>
        <v>17422.377</v>
      </c>
      <c r="F412" s="166">
        <v>0</v>
      </c>
      <c r="G412" s="166">
        <v>0</v>
      </c>
      <c r="H412" s="166">
        <v>17422.377</v>
      </c>
      <c r="I412" s="233"/>
      <c r="J412" s="233"/>
      <c r="K412" s="236"/>
      <c r="L412" s="166">
        <v>17422.377</v>
      </c>
      <c r="M412" s="166">
        <v>17422.377</v>
      </c>
      <c r="N412" s="158">
        <f t="shared" si="93"/>
        <v>100</v>
      </c>
      <c r="O412" s="125">
        <v>17335.27</v>
      </c>
      <c r="P412" s="127">
        <f t="shared" ref="P412:P456" si="95">O412/M412%</f>
        <v>99.500028038653966</v>
      </c>
      <c r="Q412" s="125">
        <v>17422.38</v>
      </c>
      <c r="R412" s="126">
        <f t="shared" si="91"/>
        <v>100.50250154742326</v>
      </c>
      <c r="S412" s="85" t="s">
        <v>12</v>
      </c>
      <c r="T412" s="166" t="s">
        <v>12</v>
      </c>
      <c r="U412" s="158" t="s">
        <v>12</v>
      </c>
      <c r="V412" s="134">
        <f t="shared" si="94"/>
        <v>0</v>
      </c>
      <c r="W412" s="134"/>
      <c r="X412" s="75"/>
    </row>
    <row r="413" spans="1:24" ht="57.75" customHeight="1" outlineLevel="1">
      <c r="A413" s="35">
        <v>62</v>
      </c>
      <c r="B413" s="160" t="s">
        <v>131</v>
      </c>
      <c r="C413" s="160" t="s">
        <v>775</v>
      </c>
      <c r="D413" s="160" t="s">
        <v>132</v>
      </c>
      <c r="E413" s="166">
        <f t="shared" si="92"/>
        <v>31880.721999999998</v>
      </c>
      <c r="F413" s="166">
        <v>0</v>
      </c>
      <c r="G413" s="166">
        <v>0</v>
      </c>
      <c r="H413" s="166">
        <v>31880.721999999998</v>
      </c>
      <c r="I413" s="233"/>
      <c r="J413" s="233"/>
      <c r="K413" s="236"/>
      <c r="L413" s="166">
        <v>31880.721999999998</v>
      </c>
      <c r="M413" s="166">
        <v>31880.721999999998</v>
      </c>
      <c r="N413" s="158">
        <f t="shared" si="93"/>
        <v>100</v>
      </c>
      <c r="O413" s="125">
        <v>28549.186000000002</v>
      </c>
      <c r="P413" s="127">
        <f t="shared" si="95"/>
        <v>89.549998271682824</v>
      </c>
      <c r="Q413" s="125">
        <v>31721.317999999999</v>
      </c>
      <c r="R413" s="126">
        <f t="shared" si="91"/>
        <v>111.11111188949484</v>
      </c>
      <c r="S413" s="85" t="s">
        <v>12</v>
      </c>
      <c r="T413" s="166" t="s">
        <v>12</v>
      </c>
      <c r="U413" s="158" t="s">
        <v>12</v>
      </c>
      <c r="V413" s="134">
        <f t="shared" si="94"/>
        <v>0</v>
      </c>
      <c r="W413" s="134"/>
      <c r="X413" s="75"/>
    </row>
    <row r="414" spans="1:24" ht="69" customHeight="1" outlineLevel="1">
      <c r="A414" s="35">
        <v>63</v>
      </c>
      <c r="B414" s="160" t="s">
        <v>131</v>
      </c>
      <c r="C414" s="160" t="s">
        <v>776</v>
      </c>
      <c r="D414" s="160" t="s">
        <v>132</v>
      </c>
      <c r="E414" s="166">
        <f t="shared" si="92"/>
        <v>20326.787</v>
      </c>
      <c r="F414" s="166">
        <v>0</v>
      </c>
      <c r="G414" s="166">
        <v>0</v>
      </c>
      <c r="H414" s="166">
        <v>20326.787</v>
      </c>
      <c r="I414" s="233"/>
      <c r="J414" s="233"/>
      <c r="K414" s="236"/>
      <c r="L414" s="166">
        <v>20326.787</v>
      </c>
      <c r="M414" s="166">
        <v>20326.787</v>
      </c>
      <c r="N414" s="158">
        <f t="shared" si="93"/>
        <v>100</v>
      </c>
      <c r="O414" s="125">
        <v>20326.787</v>
      </c>
      <c r="P414" s="127">
        <f t="shared" si="95"/>
        <v>100</v>
      </c>
      <c r="Q414" s="125">
        <v>20326.787</v>
      </c>
      <c r="R414" s="126">
        <f t="shared" si="91"/>
        <v>100</v>
      </c>
      <c r="S414" s="85" t="s">
        <v>12</v>
      </c>
      <c r="T414" s="166" t="s">
        <v>12</v>
      </c>
      <c r="U414" s="158" t="s">
        <v>12</v>
      </c>
      <c r="V414" s="134">
        <f t="shared" si="94"/>
        <v>0</v>
      </c>
      <c r="W414" s="134"/>
      <c r="X414" s="75"/>
    </row>
    <row r="415" spans="1:24" ht="60.75" outlineLevel="1">
      <c r="A415" s="35">
        <v>64</v>
      </c>
      <c r="B415" s="160" t="s">
        <v>131</v>
      </c>
      <c r="C415" s="160" t="s">
        <v>777</v>
      </c>
      <c r="D415" s="160" t="s">
        <v>132</v>
      </c>
      <c r="E415" s="166">
        <f t="shared" si="92"/>
        <v>25005.35</v>
      </c>
      <c r="F415" s="166">
        <v>0</v>
      </c>
      <c r="G415" s="166">
        <v>0</v>
      </c>
      <c r="H415" s="166">
        <v>25005.35</v>
      </c>
      <c r="I415" s="233"/>
      <c r="J415" s="233"/>
      <c r="K415" s="236"/>
      <c r="L415" s="166">
        <v>25005.35</v>
      </c>
      <c r="M415" s="166">
        <v>25005.35</v>
      </c>
      <c r="N415" s="158">
        <f t="shared" si="93"/>
        <v>100</v>
      </c>
      <c r="O415" s="125">
        <v>24526.04</v>
      </c>
      <c r="P415" s="127">
        <f t="shared" si="95"/>
        <v>98.083170201576877</v>
      </c>
      <c r="Q415" s="125">
        <v>24526.04</v>
      </c>
      <c r="R415" s="126">
        <f t="shared" si="91"/>
        <v>100</v>
      </c>
      <c r="S415" s="85" t="s">
        <v>12</v>
      </c>
      <c r="T415" s="166" t="s">
        <v>12</v>
      </c>
      <c r="U415" s="158" t="s">
        <v>12</v>
      </c>
      <c r="V415" s="134">
        <f t="shared" si="94"/>
        <v>0</v>
      </c>
      <c r="W415" s="134"/>
      <c r="X415" s="75"/>
    </row>
    <row r="416" spans="1:24" ht="54" customHeight="1" outlineLevel="1">
      <c r="A416" s="35">
        <v>65</v>
      </c>
      <c r="B416" s="160" t="s">
        <v>131</v>
      </c>
      <c r="C416" s="160" t="s">
        <v>778</v>
      </c>
      <c r="D416" s="160" t="s">
        <v>132</v>
      </c>
      <c r="E416" s="166">
        <f t="shared" si="92"/>
        <v>13000</v>
      </c>
      <c r="F416" s="166">
        <v>0</v>
      </c>
      <c r="G416" s="166">
        <v>0</v>
      </c>
      <c r="H416" s="166">
        <v>13000</v>
      </c>
      <c r="I416" s="233"/>
      <c r="J416" s="233"/>
      <c r="K416" s="236"/>
      <c r="L416" s="166">
        <v>13000</v>
      </c>
      <c r="M416" s="166">
        <v>13000</v>
      </c>
      <c r="N416" s="158">
        <f t="shared" si="93"/>
        <v>100</v>
      </c>
      <c r="O416" s="125">
        <v>12935</v>
      </c>
      <c r="P416" s="127">
        <f t="shared" si="95"/>
        <v>99.5</v>
      </c>
      <c r="Q416" s="125">
        <v>12934</v>
      </c>
      <c r="R416" s="126">
        <f t="shared" si="91"/>
        <v>99.992269037495177</v>
      </c>
      <c r="S416" s="85" t="s">
        <v>12</v>
      </c>
      <c r="T416" s="166" t="s">
        <v>12</v>
      </c>
      <c r="U416" s="158" t="s">
        <v>12</v>
      </c>
      <c r="V416" s="134">
        <f t="shared" si="94"/>
        <v>0</v>
      </c>
      <c r="W416" s="134"/>
      <c r="X416" s="75"/>
    </row>
    <row r="417" spans="1:24" ht="40.5" outlineLevel="1">
      <c r="A417" s="35">
        <v>66</v>
      </c>
      <c r="B417" s="160" t="s">
        <v>131</v>
      </c>
      <c r="C417" s="160" t="s">
        <v>779</v>
      </c>
      <c r="D417" s="160" t="s">
        <v>132</v>
      </c>
      <c r="E417" s="166">
        <f t="shared" si="92"/>
        <v>19286.588</v>
      </c>
      <c r="F417" s="166">
        <v>0</v>
      </c>
      <c r="G417" s="166">
        <v>0</v>
      </c>
      <c r="H417" s="166">
        <v>19286.588</v>
      </c>
      <c r="I417" s="233"/>
      <c r="J417" s="233"/>
      <c r="K417" s="236"/>
      <c r="L417" s="166">
        <v>19286.588</v>
      </c>
      <c r="M417" s="166">
        <v>19286.588</v>
      </c>
      <c r="N417" s="158">
        <f t="shared" si="93"/>
        <v>100</v>
      </c>
      <c r="O417" s="125">
        <v>19190.154999999999</v>
      </c>
      <c r="P417" s="127">
        <f t="shared" si="95"/>
        <v>99.499999688902975</v>
      </c>
      <c r="Q417" s="125">
        <v>19190.154999999999</v>
      </c>
      <c r="R417" s="126">
        <f t="shared" si="91"/>
        <v>100</v>
      </c>
      <c r="S417" s="85" t="s">
        <v>12</v>
      </c>
      <c r="T417" s="166" t="s">
        <v>12</v>
      </c>
      <c r="U417" s="158" t="s">
        <v>12</v>
      </c>
      <c r="V417" s="134">
        <f t="shared" si="94"/>
        <v>0</v>
      </c>
      <c r="W417" s="134"/>
      <c r="X417" s="75"/>
    </row>
    <row r="418" spans="1:24" ht="40.5" outlineLevel="1">
      <c r="A418" s="35">
        <v>67</v>
      </c>
      <c r="B418" s="160" t="s">
        <v>131</v>
      </c>
      <c r="C418" s="160" t="s">
        <v>780</v>
      </c>
      <c r="D418" s="160" t="s">
        <v>132</v>
      </c>
      <c r="E418" s="166">
        <f t="shared" si="92"/>
        <v>19800</v>
      </c>
      <c r="F418" s="166">
        <v>0</v>
      </c>
      <c r="G418" s="166">
        <v>0</v>
      </c>
      <c r="H418" s="166">
        <v>19800</v>
      </c>
      <c r="I418" s="233"/>
      <c r="J418" s="233"/>
      <c r="K418" s="236"/>
      <c r="L418" s="166">
        <v>19800</v>
      </c>
      <c r="M418" s="166">
        <v>19800</v>
      </c>
      <c r="N418" s="158">
        <f t="shared" si="93"/>
        <v>100</v>
      </c>
      <c r="O418" s="125">
        <v>19800</v>
      </c>
      <c r="P418" s="127">
        <f t="shared" si="95"/>
        <v>100</v>
      </c>
      <c r="Q418" s="125">
        <v>19800</v>
      </c>
      <c r="R418" s="126">
        <f t="shared" si="91"/>
        <v>100</v>
      </c>
      <c r="S418" s="85" t="s">
        <v>12</v>
      </c>
      <c r="T418" s="166" t="s">
        <v>12</v>
      </c>
      <c r="U418" s="158" t="s">
        <v>12</v>
      </c>
      <c r="V418" s="134">
        <f t="shared" si="94"/>
        <v>0</v>
      </c>
      <c r="W418" s="134"/>
      <c r="X418" s="75"/>
    </row>
    <row r="419" spans="1:24" ht="40.5" outlineLevel="1">
      <c r="A419" s="35">
        <v>68</v>
      </c>
      <c r="B419" s="160" t="s">
        <v>131</v>
      </c>
      <c r="C419" s="160" t="s">
        <v>781</v>
      </c>
      <c r="D419" s="160" t="s">
        <v>132</v>
      </c>
      <c r="E419" s="166">
        <f t="shared" si="92"/>
        <v>25861.623</v>
      </c>
      <c r="F419" s="166">
        <v>0</v>
      </c>
      <c r="G419" s="166">
        <v>0</v>
      </c>
      <c r="H419" s="166">
        <v>25861.623</v>
      </c>
      <c r="I419" s="233"/>
      <c r="J419" s="233"/>
      <c r="K419" s="236"/>
      <c r="L419" s="166">
        <v>25861.623</v>
      </c>
      <c r="M419" s="166">
        <v>25861.623</v>
      </c>
      <c r="N419" s="158">
        <f t="shared" si="93"/>
        <v>100.00000000000001</v>
      </c>
      <c r="O419" s="147">
        <v>23159.082999999999</v>
      </c>
      <c r="P419" s="148">
        <f t="shared" si="95"/>
        <v>89.549998466840236</v>
      </c>
      <c r="Q419" s="147">
        <v>25603.01</v>
      </c>
      <c r="R419" s="156">
        <f t="shared" si="91"/>
        <v>110.55277965884919</v>
      </c>
      <c r="S419" s="85" t="s">
        <v>12</v>
      </c>
      <c r="T419" s="166" t="s">
        <v>12</v>
      </c>
      <c r="U419" s="158" t="s">
        <v>12</v>
      </c>
      <c r="V419" s="134">
        <f t="shared" si="94"/>
        <v>0</v>
      </c>
      <c r="W419" s="134"/>
      <c r="X419" s="75"/>
    </row>
    <row r="420" spans="1:24" ht="42.75" customHeight="1" outlineLevel="1">
      <c r="A420" s="35">
        <v>69</v>
      </c>
      <c r="B420" s="160" t="s">
        <v>131</v>
      </c>
      <c r="C420" s="160" t="s">
        <v>782</v>
      </c>
      <c r="D420" s="160" t="s">
        <v>132</v>
      </c>
      <c r="E420" s="166">
        <f t="shared" si="92"/>
        <v>1373.9699999999998</v>
      </c>
      <c r="F420" s="166">
        <v>0</v>
      </c>
      <c r="G420" s="166">
        <v>0</v>
      </c>
      <c r="H420" s="166">
        <v>1373.9699999999998</v>
      </c>
      <c r="I420" s="233"/>
      <c r="J420" s="233"/>
      <c r="K420" s="236"/>
      <c r="L420" s="166">
        <v>1373.9699999999998</v>
      </c>
      <c r="M420" s="166">
        <v>1373.9699999999998</v>
      </c>
      <c r="N420" s="158">
        <f t="shared" si="93"/>
        <v>100</v>
      </c>
      <c r="O420" s="125">
        <v>1367.2</v>
      </c>
      <c r="P420" s="127">
        <f t="shared" si="95"/>
        <v>99.507267262021756</v>
      </c>
      <c r="Q420" s="125">
        <v>1367.2</v>
      </c>
      <c r="R420" s="126">
        <f t="shared" si="91"/>
        <v>100</v>
      </c>
      <c r="S420" s="85" t="s">
        <v>12</v>
      </c>
      <c r="T420" s="166" t="s">
        <v>12</v>
      </c>
      <c r="U420" s="158" t="s">
        <v>12</v>
      </c>
      <c r="V420" s="134">
        <f t="shared" si="94"/>
        <v>0</v>
      </c>
      <c r="W420" s="134"/>
      <c r="X420" s="75"/>
    </row>
    <row r="421" spans="1:24" ht="40.5" outlineLevel="1">
      <c r="A421" s="35">
        <v>70</v>
      </c>
      <c r="B421" s="160" t="s">
        <v>131</v>
      </c>
      <c r="C421" s="160" t="s">
        <v>783</v>
      </c>
      <c r="D421" s="160" t="s">
        <v>132</v>
      </c>
      <c r="E421" s="166">
        <f t="shared" si="92"/>
        <v>25520.11</v>
      </c>
      <c r="F421" s="166">
        <v>0</v>
      </c>
      <c r="G421" s="166">
        <v>0</v>
      </c>
      <c r="H421" s="166">
        <v>25520.11</v>
      </c>
      <c r="I421" s="233"/>
      <c r="J421" s="233"/>
      <c r="K421" s="236"/>
      <c r="L421" s="166">
        <v>25520.11</v>
      </c>
      <c r="M421" s="166">
        <v>25520.11</v>
      </c>
      <c r="N421" s="158">
        <f t="shared" si="93"/>
        <v>100</v>
      </c>
      <c r="O421" s="125">
        <v>24644.358</v>
      </c>
      <c r="P421" s="127">
        <f t="shared" si="95"/>
        <v>96.568384697401385</v>
      </c>
      <c r="Q421" s="125">
        <v>24754.51</v>
      </c>
      <c r="R421" s="126">
        <f t="shared" si="91"/>
        <v>100.44696640099124</v>
      </c>
      <c r="S421" s="85" t="s">
        <v>12</v>
      </c>
      <c r="T421" s="166" t="s">
        <v>12</v>
      </c>
      <c r="U421" s="158" t="s">
        <v>12</v>
      </c>
      <c r="V421" s="134">
        <f t="shared" si="94"/>
        <v>0</v>
      </c>
      <c r="W421" s="134"/>
      <c r="X421" s="75"/>
    </row>
    <row r="422" spans="1:24" ht="60.75" outlineLevel="1">
      <c r="A422" s="35">
        <v>71</v>
      </c>
      <c r="B422" s="160" t="s">
        <v>131</v>
      </c>
      <c r="C422" s="160" t="s">
        <v>784</v>
      </c>
      <c r="D422" s="160" t="s">
        <v>132</v>
      </c>
      <c r="E422" s="166">
        <f t="shared" si="92"/>
        <v>40886.697</v>
      </c>
      <c r="F422" s="166">
        <v>0</v>
      </c>
      <c r="G422" s="166">
        <v>0</v>
      </c>
      <c r="H422" s="166">
        <v>40886.697</v>
      </c>
      <c r="I422" s="233"/>
      <c r="J422" s="233"/>
      <c r="K422" s="236"/>
      <c r="L422" s="166">
        <v>40886.697</v>
      </c>
      <c r="M422" s="166">
        <v>40886.697</v>
      </c>
      <c r="N422" s="158">
        <f t="shared" si="93"/>
        <v>100</v>
      </c>
      <c r="O422" s="125">
        <v>36614.036</v>
      </c>
      <c r="P422" s="127">
        <f t="shared" si="95"/>
        <v>89.549997154331152</v>
      </c>
      <c r="Q422" s="125">
        <v>40682.199999999997</v>
      </c>
      <c r="R422" s="126">
        <f t="shared" si="91"/>
        <v>111.11094117021133</v>
      </c>
      <c r="S422" s="85" t="s">
        <v>12</v>
      </c>
      <c r="T422" s="166" t="s">
        <v>12</v>
      </c>
      <c r="U422" s="158" t="s">
        <v>12</v>
      </c>
      <c r="V422" s="134">
        <f t="shared" si="94"/>
        <v>0</v>
      </c>
      <c r="W422" s="134"/>
      <c r="X422" s="75"/>
    </row>
    <row r="423" spans="1:24" ht="40.5" outlineLevel="1">
      <c r="A423" s="35">
        <v>72</v>
      </c>
      <c r="B423" s="160" t="s">
        <v>131</v>
      </c>
      <c r="C423" s="160" t="s">
        <v>785</v>
      </c>
      <c r="D423" s="160" t="s">
        <v>132</v>
      </c>
      <c r="E423" s="166">
        <f t="shared" si="92"/>
        <v>12928.523999999999</v>
      </c>
      <c r="F423" s="166">
        <v>0</v>
      </c>
      <c r="G423" s="166">
        <v>0</v>
      </c>
      <c r="H423" s="166">
        <v>12928.523999999999</v>
      </c>
      <c r="I423" s="233"/>
      <c r="J423" s="233"/>
      <c r="K423" s="236"/>
      <c r="L423" s="166">
        <v>12928.523999999999</v>
      </c>
      <c r="M423" s="166">
        <v>12928.523999999999</v>
      </c>
      <c r="N423" s="158">
        <f t="shared" si="93"/>
        <v>100</v>
      </c>
      <c r="O423" s="125">
        <v>12928.52</v>
      </c>
      <c r="P423" s="127">
        <f t="shared" si="95"/>
        <v>99.999969060659993</v>
      </c>
      <c r="Q423" s="125">
        <v>12928.523999999999</v>
      </c>
      <c r="R423" s="126">
        <f t="shared" si="91"/>
        <v>100.00003093934959</v>
      </c>
      <c r="S423" s="85" t="s">
        <v>12</v>
      </c>
      <c r="T423" s="166" t="s">
        <v>12</v>
      </c>
      <c r="U423" s="158" t="s">
        <v>12</v>
      </c>
      <c r="V423" s="134">
        <f t="shared" si="94"/>
        <v>0</v>
      </c>
      <c r="W423" s="134"/>
      <c r="X423" s="75"/>
    </row>
    <row r="424" spans="1:24" ht="69" customHeight="1" outlineLevel="1">
      <c r="A424" s="35">
        <v>73</v>
      </c>
      <c r="B424" s="160" t="s">
        <v>131</v>
      </c>
      <c r="C424" s="160" t="s">
        <v>786</v>
      </c>
      <c r="D424" s="160" t="s">
        <v>132</v>
      </c>
      <c r="E424" s="166">
        <f t="shared" si="92"/>
        <v>21105.782999999999</v>
      </c>
      <c r="F424" s="166">
        <v>0</v>
      </c>
      <c r="G424" s="166">
        <v>0</v>
      </c>
      <c r="H424" s="166">
        <v>21105.782999999999</v>
      </c>
      <c r="I424" s="233"/>
      <c r="J424" s="233"/>
      <c r="K424" s="236"/>
      <c r="L424" s="166">
        <v>21105.782999999999</v>
      </c>
      <c r="M424" s="166">
        <v>21105.782999999999</v>
      </c>
      <c r="N424" s="158">
        <f t="shared" si="93"/>
        <v>100</v>
      </c>
      <c r="O424" s="125">
        <v>21000.254000000001</v>
      </c>
      <c r="P424" s="127">
        <f t="shared" si="95"/>
        <v>99.499999597266779</v>
      </c>
      <c r="Q424" s="125">
        <v>21000.254000000001</v>
      </c>
      <c r="R424" s="126">
        <f t="shared" si="91"/>
        <v>100</v>
      </c>
      <c r="S424" s="85" t="s">
        <v>12</v>
      </c>
      <c r="T424" s="166" t="s">
        <v>12</v>
      </c>
      <c r="U424" s="158" t="s">
        <v>12</v>
      </c>
      <c r="V424" s="134">
        <f t="shared" si="94"/>
        <v>0</v>
      </c>
      <c r="W424" s="134"/>
      <c r="X424" s="75"/>
    </row>
    <row r="425" spans="1:24" ht="54" customHeight="1" outlineLevel="1">
      <c r="A425" s="35">
        <v>74</v>
      </c>
      <c r="B425" s="160" t="s">
        <v>131</v>
      </c>
      <c r="C425" s="160" t="s">
        <v>358</v>
      </c>
      <c r="D425" s="160" t="s">
        <v>132</v>
      </c>
      <c r="E425" s="166">
        <f t="shared" si="92"/>
        <v>12137.745999999999</v>
      </c>
      <c r="F425" s="166">
        <v>0</v>
      </c>
      <c r="G425" s="166">
        <v>0</v>
      </c>
      <c r="H425" s="166">
        <v>12137.745999999999</v>
      </c>
      <c r="I425" s="233"/>
      <c r="J425" s="233"/>
      <c r="K425" s="236"/>
      <c r="L425" s="166">
        <v>12137.745999999999</v>
      </c>
      <c r="M425" s="166">
        <v>12137.745999999999</v>
      </c>
      <c r="N425" s="158">
        <f t="shared" si="93"/>
        <v>100</v>
      </c>
      <c r="O425" s="125">
        <v>12104.16087</v>
      </c>
      <c r="P425" s="127">
        <f t="shared" si="95"/>
        <v>99.723300108603368</v>
      </c>
      <c r="Q425" s="125">
        <v>12104.16087</v>
      </c>
      <c r="R425" s="158">
        <f t="shared" si="91"/>
        <v>100</v>
      </c>
      <c r="S425" s="85" t="s">
        <v>12</v>
      </c>
      <c r="T425" s="166" t="s">
        <v>12</v>
      </c>
      <c r="U425" s="158" t="s">
        <v>12</v>
      </c>
      <c r="V425" s="134">
        <f t="shared" si="94"/>
        <v>0</v>
      </c>
      <c r="W425" s="134"/>
      <c r="X425" s="75"/>
    </row>
    <row r="426" spans="1:24" ht="61.5" customHeight="1" outlineLevel="1">
      <c r="A426" s="35">
        <v>75</v>
      </c>
      <c r="B426" s="160" t="s">
        <v>131</v>
      </c>
      <c r="C426" s="160" t="s">
        <v>787</v>
      </c>
      <c r="D426" s="160" t="s">
        <v>132</v>
      </c>
      <c r="E426" s="166">
        <f t="shared" si="92"/>
        <v>32396.037</v>
      </c>
      <c r="F426" s="166">
        <v>0</v>
      </c>
      <c r="G426" s="166">
        <v>0</v>
      </c>
      <c r="H426" s="166">
        <v>32396.037</v>
      </c>
      <c r="I426" s="233"/>
      <c r="J426" s="233"/>
      <c r="K426" s="236"/>
      <c r="L426" s="166">
        <v>32396.037</v>
      </c>
      <c r="M426" s="166">
        <v>32396.037</v>
      </c>
      <c r="N426" s="158">
        <f t="shared" si="93"/>
        <v>100</v>
      </c>
      <c r="O426" s="125">
        <v>32234.057000000001</v>
      </c>
      <c r="P426" s="127">
        <f t="shared" si="95"/>
        <v>99.500000571057498</v>
      </c>
      <c r="Q426" s="125">
        <v>32234.057000000001</v>
      </c>
      <c r="R426" s="158">
        <f t="shared" si="91"/>
        <v>100</v>
      </c>
      <c r="S426" s="85" t="s">
        <v>12</v>
      </c>
      <c r="T426" s="166" t="s">
        <v>12</v>
      </c>
      <c r="U426" s="158" t="s">
        <v>12</v>
      </c>
      <c r="V426" s="134">
        <f t="shared" si="94"/>
        <v>0</v>
      </c>
      <c r="W426" s="134"/>
      <c r="X426" s="75"/>
    </row>
    <row r="427" spans="1:24" ht="65.25" customHeight="1" outlineLevel="1">
      <c r="A427" s="35">
        <v>76</v>
      </c>
      <c r="B427" s="160" t="s">
        <v>131</v>
      </c>
      <c r="C427" s="160" t="s">
        <v>359</v>
      </c>
      <c r="D427" s="160" t="s">
        <v>132</v>
      </c>
      <c r="E427" s="166">
        <f t="shared" si="92"/>
        <v>9740.2800000000007</v>
      </c>
      <c r="F427" s="166">
        <v>0</v>
      </c>
      <c r="G427" s="166">
        <v>0</v>
      </c>
      <c r="H427" s="166">
        <v>9740.2800000000007</v>
      </c>
      <c r="I427" s="233"/>
      <c r="J427" s="233"/>
      <c r="K427" s="236"/>
      <c r="L427" s="166">
        <v>9740.2800000000007</v>
      </c>
      <c r="M427" s="166">
        <v>9740.2800000000007</v>
      </c>
      <c r="N427" s="158">
        <f t="shared" si="93"/>
        <v>100</v>
      </c>
      <c r="O427" s="125">
        <v>9644.5</v>
      </c>
      <c r="P427" s="127">
        <f t="shared" si="95"/>
        <v>99.016660712012367</v>
      </c>
      <c r="Q427" s="125">
        <v>9644.5</v>
      </c>
      <c r="R427" s="158">
        <f t="shared" si="91"/>
        <v>100</v>
      </c>
      <c r="S427" s="85" t="s">
        <v>12</v>
      </c>
      <c r="T427" s="166" t="s">
        <v>12</v>
      </c>
      <c r="U427" s="158" t="s">
        <v>12</v>
      </c>
      <c r="V427" s="134">
        <f t="shared" si="94"/>
        <v>0</v>
      </c>
      <c r="W427" s="134"/>
      <c r="X427" s="75"/>
    </row>
    <row r="428" spans="1:24" ht="69" customHeight="1" outlineLevel="1">
      <c r="A428" s="35">
        <v>77</v>
      </c>
      <c r="B428" s="160" t="s">
        <v>131</v>
      </c>
      <c r="C428" s="160" t="s">
        <v>360</v>
      </c>
      <c r="D428" s="160" t="s">
        <v>132</v>
      </c>
      <c r="E428" s="166">
        <f t="shared" si="92"/>
        <v>11559.214</v>
      </c>
      <c r="F428" s="166">
        <v>0</v>
      </c>
      <c r="G428" s="166">
        <v>0</v>
      </c>
      <c r="H428" s="166">
        <v>11559.214</v>
      </c>
      <c r="I428" s="233"/>
      <c r="J428" s="233"/>
      <c r="K428" s="236"/>
      <c r="L428" s="166">
        <v>11559.214</v>
      </c>
      <c r="M428" s="166">
        <v>11559.214</v>
      </c>
      <c r="N428" s="158">
        <f t="shared" si="93"/>
        <v>100</v>
      </c>
      <c r="O428" s="125">
        <v>10926.347</v>
      </c>
      <c r="P428" s="127">
        <f t="shared" si="95"/>
        <v>94.524999710187899</v>
      </c>
      <c r="Q428" s="125">
        <v>11559.214</v>
      </c>
      <c r="R428" s="158">
        <f t="shared" si="91"/>
        <v>105.7921188115296</v>
      </c>
      <c r="S428" s="85" t="s">
        <v>12</v>
      </c>
      <c r="T428" s="166" t="s">
        <v>12</v>
      </c>
      <c r="U428" s="158" t="s">
        <v>12</v>
      </c>
      <c r="V428" s="134">
        <f t="shared" si="94"/>
        <v>0</v>
      </c>
      <c r="W428" s="134"/>
      <c r="X428" s="75"/>
    </row>
    <row r="429" spans="1:24" ht="40.5" outlineLevel="1">
      <c r="A429" s="35">
        <v>78</v>
      </c>
      <c r="B429" s="160" t="s">
        <v>131</v>
      </c>
      <c r="C429" s="160" t="s">
        <v>788</v>
      </c>
      <c r="D429" s="160" t="s">
        <v>132</v>
      </c>
      <c r="E429" s="166">
        <f t="shared" si="92"/>
        <v>21136.897000000001</v>
      </c>
      <c r="F429" s="166">
        <v>0</v>
      </c>
      <c r="G429" s="166">
        <v>0</v>
      </c>
      <c r="H429" s="166">
        <v>21136.897000000001</v>
      </c>
      <c r="I429" s="233"/>
      <c r="J429" s="233"/>
      <c r="K429" s="236"/>
      <c r="L429" s="166">
        <v>21136.897000000001</v>
      </c>
      <c r="M429" s="166">
        <v>21136.897000000001</v>
      </c>
      <c r="N429" s="158">
        <f t="shared" si="93"/>
        <v>100</v>
      </c>
      <c r="O429" s="125">
        <v>21031.8</v>
      </c>
      <c r="P429" s="127">
        <f t="shared" si="95"/>
        <v>99.502779428787477</v>
      </c>
      <c r="Q429" s="125">
        <v>21136.9</v>
      </c>
      <c r="R429" s="158">
        <f t="shared" si="91"/>
        <v>100.49971947241798</v>
      </c>
      <c r="S429" s="85" t="s">
        <v>12</v>
      </c>
      <c r="T429" s="166" t="s">
        <v>12</v>
      </c>
      <c r="U429" s="158" t="s">
        <v>12</v>
      </c>
      <c r="V429" s="134">
        <f t="shared" si="94"/>
        <v>0</v>
      </c>
      <c r="W429" s="134"/>
      <c r="X429" s="75"/>
    </row>
    <row r="430" spans="1:24" ht="51" customHeight="1" outlineLevel="1">
      <c r="A430" s="35">
        <v>79</v>
      </c>
      <c r="B430" s="160" t="s">
        <v>131</v>
      </c>
      <c r="C430" s="160" t="s">
        <v>789</v>
      </c>
      <c r="D430" s="160" t="s">
        <v>132</v>
      </c>
      <c r="E430" s="166">
        <f t="shared" si="92"/>
        <v>9112.0769999999993</v>
      </c>
      <c r="F430" s="166">
        <v>0</v>
      </c>
      <c r="G430" s="166">
        <v>0</v>
      </c>
      <c r="H430" s="166">
        <v>9112.0769999999993</v>
      </c>
      <c r="I430" s="233"/>
      <c r="J430" s="233"/>
      <c r="K430" s="236"/>
      <c r="L430" s="166">
        <v>9112.0769999999993</v>
      </c>
      <c r="M430" s="166">
        <v>9112.0769999999993</v>
      </c>
      <c r="N430" s="158">
        <f t="shared" si="93"/>
        <v>100</v>
      </c>
      <c r="O430" s="125">
        <v>9112.08</v>
      </c>
      <c r="P430" s="127">
        <f t="shared" si="95"/>
        <v>100.00003292333901</v>
      </c>
      <c r="Q430" s="125">
        <v>9112.0769999999993</v>
      </c>
      <c r="R430" s="158">
        <f t="shared" ref="R430:R459" si="96">Q430/O430%</f>
        <v>99.999967076671837</v>
      </c>
      <c r="S430" s="85" t="s">
        <v>12</v>
      </c>
      <c r="T430" s="166" t="s">
        <v>12</v>
      </c>
      <c r="U430" s="158" t="s">
        <v>12</v>
      </c>
      <c r="V430" s="134">
        <f t="shared" si="94"/>
        <v>0</v>
      </c>
      <c r="W430" s="134"/>
      <c r="X430" s="75"/>
    </row>
    <row r="431" spans="1:24" ht="40.5" outlineLevel="1">
      <c r="A431" s="35">
        <v>80</v>
      </c>
      <c r="B431" s="160" t="s">
        <v>131</v>
      </c>
      <c r="C431" s="160" t="s">
        <v>790</v>
      </c>
      <c r="D431" s="160" t="s">
        <v>132</v>
      </c>
      <c r="E431" s="166">
        <f t="shared" si="92"/>
        <v>32743.388000000003</v>
      </c>
      <c r="F431" s="166">
        <v>0</v>
      </c>
      <c r="G431" s="166">
        <v>0</v>
      </c>
      <c r="H431" s="166">
        <v>32743.388000000003</v>
      </c>
      <c r="I431" s="233"/>
      <c r="J431" s="233"/>
      <c r="K431" s="236"/>
      <c r="L431" s="166">
        <v>32743.388000000003</v>
      </c>
      <c r="M431" s="166">
        <v>32743.388000000003</v>
      </c>
      <c r="N431" s="158">
        <f t="shared" si="93"/>
        <v>100</v>
      </c>
      <c r="O431" s="125">
        <v>32557.361000000001</v>
      </c>
      <c r="P431" s="127">
        <f t="shared" si="95"/>
        <v>99.431863923183499</v>
      </c>
      <c r="Q431" s="125">
        <v>32557.361000000001</v>
      </c>
      <c r="R431" s="158">
        <f t="shared" si="96"/>
        <v>100</v>
      </c>
      <c r="S431" s="85" t="s">
        <v>12</v>
      </c>
      <c r="T431" s="166" t="s">
        <v>12</v>
      </c>
      <c r="U431" s="158" t="s">
        <v>12</v>
      </c>
      <c r="V431" s="134">
        <f t="shared" si="94"/>
        <v>0</v>
      </c>
      <c r="W431" s="134"/>
      <c r="X431" s="75"/>
    </row>
    <row r="432" spans="1:24" ht="48.75" customHeight="1" outlineLevel="1">
      <c r="A432" s="222" t="s">
        <v>716</v>
      </c>
      <c r="B432" s="222"/>
      <c r="C432" s="222"/>
      <c r="D432" s="30"/>
      <c r="E432" s="55">
        <f>F432+G432+H432</f>
        <v>2170000</v>
      </c>
      <c r="F432" s="55">
        <f>F433+F434+F435</f>
        <v>2170000</v>
      </c>
      <c r="G432" s="32">
        <f>G433+G434+G435</f>
        <v>0</v>
      </c>
      <c r="H432" s="32">
        <f>H433+H434+H435</f>
        <v>0</v>
      </c>
      <c r="I432" s="32">
        <f>I433+I434+I435</f>
        <v>3</v>
      </c>
      <c r="J432" s="32">
        <f>J433+J434+J435</f>
        <v>3</v>
      </c>
      <c r="K432" s="55">
        <f t="shared" ref="K432:K459" si="97">J432/I432%</f>
        <v>100</v>
      </c>
      <c r="L432" s="55">
        <f>L433+L434+L435</f>
        <v>2170000</v>
      </c>
      <c r="M432" s="55">
        <f t="shared" ref="M432" si="98">M433+M434+M435</f>
        <v>2170000</v>
      </c>
      <c r="N432" s="55">
        <f>M432/L432*100</f>
        <v>100</v>
      </c>
      <c r="O432" s="31">
        <f>O433+O434+O435</f>
        <v>1603886.52581</v>
      </c>
      <c r="P432" s="33">
        <f t="shared" si="95"/>
        <v>73.911821465898612</v>
      </c>
      <c r="Q432" s="31">
        <f>Q433+Q434+Q435</f>
        <v>1673481.8689899999</v>
      </c>
      <c r="R432" s="55">
        <f t="shared" si="96"/>
        <v>104.3391687666216</v>
      </c>
      <c r="S432" s="31" t="s">
        <v>12</v>
      </c>
      <c r="T432" s="31" t="s">
        <v>12</v>
      </c>
      <c r="U432" s="55" t="s">
        <v>12</v>
      </c>
      <c r="V432" s="134">
        <f t="shared" si="94"/>
        <v>0</v>
      </c>
      <c r="W432" s="134"/>
      <c r="X432" s="31"/>
    </row>
    <row r="433" spans="1:91" s="86" customFormat="1" ht="102.75" customHeight="1" outlineLevel="1">
      <c r="A433" s="160">
        <v>1</v>
      </c>
      <c r="B433" s="160" t="s">
        <v>131</v>
      </c>
      <c r="C433" s="160" t="s">
        <v>254</v>
      </c>
      <c r="D433" s="160" t="s">
        <v>719</v>
      </c>
      <c r="E433" s="166">
        <v>1270000</v>
      </c>
      <c r="F433" s="166">
        <v>1270000</v>
      </c>
      <c r="G433" s="166">
        <v>0</v>
      </c>
      <c r="H433" s="166">
        <v>0</v>
      </c>
      <c r="I433" s="157">
        <v>1</v>
      </c>
      <c r="J433" s="157">
        <v>1</v>
      </c>
      <c r="K433" s="158">
        <f t="shared" si="97"/>
        <v>100</v>
      </c>
      <c r="L433" s="166">
        <v>1270000</v>
      </c>
      <c r="M433" s="166">
        <v>1270000</v>
      </c>
      <c r="N433" s="158">
        <f t="shared" ref="N433:N456" si="99">M433/L433%</f>
        <v>100</v>
      </c>
      <c r="O433" s="125">
        <v>1116324.2173200001</v>
      </c>
      <c r="P433" s="36">
        <f>O433/M433%</f>
        <v>87.899544670866149</v>
      </c>
      <c r="Q433" s="166">
        <v>1185919.56069</v>
      </c>
      <c r="R433" s="158">
        <f>Q433/O433%</f>
        <v>106.23433069803681</v>
      </c>
      <c r="S433" s="85" t="s">
        <v>12</v>
      </c>
      <c r="T433" s="166" t="s">
        <v>12</v>
      </c>
      <c r="U433" s="158" t="s">
        <v>12</v>
      </c>
      <c r="V433" s="134">
        <f t="shared" si="94"/>
        <v>0</v>
      </c>
      <c r="W433" s="134"/>
      <c r="X433" s="166" t="s">
        <v>746</v>
      </c>
      <c r="Y433" s="128"/>
      <c r="Z433" s="128"/>
      <c r="AA433" s="128"/>
      <c r="AB433" s="128"/>
      <c r="AC433" s="128"/>
      <c r="AD433" s="128"/>
      <c r="AE433" s="128"/>
      <c r="AF433" s="128"/>
      <c r="AG433" s="128"/>
      <c r="AH433" s="128"/>
      <c r="AI433" s="128"/>
      <c r="AJ433" s="128"/>
      <c r="AK433" s="128"/>
      <c r="AL433" s="128"/>
      <c r="AM433" s="128"/>
      <c r="AN433" s="128"/>
      <c r="AO433" s="128"/>
      <c r="AP433" s="128"/>
      <c r="AQ433" s="128"/>
      <c r="AR433" s="128"/>
      <c r="AS433" s="128"/>
      <c r="AT433" s="128"/>
      <c r="AU433" s="128"/>
      <c r="AV433" s="128"/>
      <c r="AW433" s="128"/>
      <c r="AX433" s="128"/>
      <c r="AY433" s="128"/>
      <c r="AZ433" s="128"/>
      <c r="BA433" s="128"/>
      <c r="BB433" s="128"/>
      <c r="BC433" s="128"/>
      <c r="BD433" s="128"/>
      <c r="BE433" s="128"/>
      <c r="BF433" s="128"/>
      <c r="BG433" s="128"/>
      <c r="BH433" s="128"/>
      <c r="BI433" s="128"/>
      <c r="BJ433" s="128"/>
      <c r="BK433" s="128"/>
      <c r="BL433" s="128"/>
      <c r="BM433" s="128"/>
      <c r="BN433" s="128"/>
      <c r="BO433" s="128"/>
      <c r="BP433" s="128"/>
      <c r="BQ433" s="128"/>
      <c r="BR433" s="128"/>
      <c r="BS433" s="128"/>
      <c r="BT433" s="128"/>
      <c r="BU433" s="128"/>
      <c r="BV433" s="128"/>
      <c r="BW433" s="128"/>
      <c r="BX433" s="128"/>
      <c r="BY433" s="128"/>
      <c r="BZ433" s="128"/>
      <c r="CA433" s="128"/>
      <c r="CB433" s="128"/>
      <c r="CC433" s="128"/>
      <c r="CD433" s="128"/>
      <c r="CE433" s="128"/>
      <c r="CF433" s="128"/>
      <c r="CG433" s="128"/>
      <c r="CH433" s="128"/>
      <c r="CI433" s="128"/>
      <c r="CJ433" s="128"/>
      <c r="CK433" s="128"/>
      <c r="CL433" s="128"/>
      <c r="CM433" s="128"/>
    </row>
    <row r="434" spans="1:91" s="86" customFormat="1" ht="123.75" customHeight="1" outlineLevel="1">
      <c r="A434" s="160">
        <v>2</v>
      </c>
      <c r="B434" s="160" t="s">
        <v>131</v>
      </c>
      <c r="C434" s="160" t="s">
        <v>720</v>
      </c>
      <c r="D434" s="160" t="s">
        <v>721</v>
      </c>
      <c r="E434" s="166">
        <f>F434</f>
        <v>400000</v>
      </c>
      <c r="F434" s="166">
        <v>400000</v>
      </c>
      <c r="G434" s="166">
        <v>0</v>
      </c>
      <c r="H434" s="166">
        <v>0</v>
      </c>
      <c r="I434" s="157">
        <v>1</v>
      </c>
      <c r="J434" s="157">
        <v>1</v>
      </c>
      <c r="K434" s="158">
        <f t="shared" si="97"/>
        <v>100</v>
      </c>
      <c r="L434" s="166">
        <v>400000</v>
      </c>
      <c r="M434" s="166">
        <v>400000</v>
      </c>
      <c r="N434" s="158">
        <f t="shared" si="99"/>
        <v>100</v>
      </c>
      <c r="O434" s="166">
        <v>237493.48725999999</v>
      </c>
      <c r="P434" s="36">
        <f>O434/M434%</f>
        <v>59.373371814999999</v>
      </c>
      <c r="Q434" s="166">
        <v>237493.48730000001</v>
      </c>
      <c r="R434" s="158">
        <f>Q434/O434%</f>
        <v>100.00000001684258</v>
      </c>
      <c r="S434" s="85" t="s">
        <v>12</v>
      </c>
      <c r="T434" s="166" t="s">
        <v>12</v>
      </c>
      <c r="U434" s="158" t="s">
        <v>12</v>
      </c>
      <c r="V434" s="134">
        <f t="shared" si="94"/>
        <v>0</v>
      </c>
      <c r="W434" s="134"/>
      <c r="X434" s="137"/>
      <c r="Y434" s="128"/>
      <c r="Z434" s="128"/>
      <c r="AA434" s="128"/>
      <c r="AB434" s="128"/>
      <c r="AC434" s="128"/>
      <c r="AD434" s="128"/>
      <c r="AE434" s="128"/>
      <c r="AF434" s="128"/>
      <c r="AG434" s="128"/>
      <c r="AH434" s="128"/>
      <c r="AI434" s="128"/>
      <c r="AJ434" s="128"/>
      <c r="AK434" s="128"/>
      <c r="AL434" s="128"/>
      <c r="AM434" s="128"/>
      <c r="AN434" s="128"/>
      <c r="AO434" s="128"/>
      <c r="AP434" s="128"/>
      <c r="AQ434" s="128"/>
      <c r="AR434" s="128"/>
      <c r="AS434" s="128"/>
      <c r="AT434" s="128"/>
      <c r="AU434" s="128"/>
      <c r="AV434" s="128"/>
      <c r="AW434" s="128"/>
      <c r="AX434" s="128"/>
      <c r="AY434" s="128"/>
      <c r="AZ434" s="128"/>
      <c r="BA434" s="128"/>
      <c r="BB434" s="128"/>
      <c r="BC434" s="128"/>
      <c r="BD434" s="128"/>
      <c r="BE434" s="128"/>
      <c r="BF434" s="128"/>
      <c r="BG434" s="128"/>
      <c r="BH434" s="128"/>
      <c r="BI434" s="128"/>
      <c r="BJ434" s="128"/>
      <c r="BK434" s="128"/>
      <c r="BL434" s="128"/>
      <c r="BM434" s="128"/>
      <c r="BN434" s="128"/>
      <c r="BO434" s="128"/>
      <c r="BP434" s="128"/>
      <c r="BQ434" s="128"/>
      <c r="BR434" s="128"/>
      <c r="BS434" s="128"/>
      <c r="BT434" s="128"/>
      <c r="BU434" s="128"/>
      <c r="BV434" s="128"/>
      <c r="BW434" s="128"/>
      <c r="BX434" s="128"/>
      <c r="BY434" s="128"/>
      <c r="BZ434" s="128"/>
      <c r="CA434" s="128"/>
      <c r="CB434" s="128"/>
      <c r="CC434" s="128"/>
      <c r="CD434" s="128"/>
      <c r="CE434" s="128"/>
      <c r="CF434" s="128"/>
      <c r="CG434" s="128"/>
      <c r="CH434" s="128"/>
      <c r="CI434" s="128"/>
      <c r="CJ434" s="128"/>
      <c r="CK434" s="128"/>
      <c r="CL434" s="128"/>
      <c r="CM434" s="128"/>
    </row>
    <row r="435" spans="1:91" s="86" customFormat="1" ht="212.25" customHeight="1" outlineLevel="1">
      <c r="A435" s="160">
        <v>3</v>
      </c>
      <c r="B435" s="160" t="s">
        <v>131</v>
      </c>
      <c r="C435" s="160" t="s">
        <v>722</v>
      </c>
      <c r="D435" s="160" t="s">
        <v>719</v>
      </c>
      <c r="E435" s="166">
        <f>F435</f>
        <v>500000</v>
      </c>
      <c r="F435" s="166">
        <v>500000</v>
      </c>
      <c r="G435" s="166">
        <v>0</v>
      </c>
      <c r="H435" s="166">
        <v>0</v>
      </c>
      <c r="I435" s="157">
        <v>1</v>
      </c>
      <c r="J435" s="157">
        <v>1</v>
      </c>
      <c r="K435" s="158">
        <f t="shared" si="97"/>
        <v>100</v>
      </c>
      <c r="L435" s="166">
        <v>500000</v>
      </c>
      <c r="M435" s="166">
        <v>500000</v>
      </c>
      <c r="N435" s="158">
        <f t="shared" si="99"/>
        <v>100</v>
      </c>
      <c r="O435" s="166">
        <v>250068.82123</v>
      </c>
      <c r="P435" s="36">
        <f t="shared" si="95"/>
        <v>50.013764246000001</v>
      </c>
      <c r="Q435" s="166">
        <v>250068.821</v>
      </c>
      <c r="R435" s="158">
        <f t="shared" si="96"/>
        <v>99.999999908025316</v>
      </c>
      <c r="S435" s="85" t="s">
        <v>12</v>
      </c>
      <c r="T435" s="166" t="s">
        <v>12</v>
      </c>
      <c r="U435" s="158" t="s">
        <v>12</v>
      </c>
      <c r="V435" s="134">
        <f t="shared" si="94"/>
        <v>0</v>
      </c>
      <c r="W435" s="134"/>
      <c r="X435" s="166"/>
      <c r="Y435" s="128"/>
      <c r="Z435" s="128"/>
      <c r="AA435" s="128"/>
      <c r="AB435" s="128"/>
      <c r="AC435" s="128"/>
      <c r="AD435" s="128"/>
      <c r="AE435" s="128"/>
      <c r="AF435" s="128"/>
      <c r="AG435" s="128"/>
      <c r="AH435" s="128"/>
      <c r="AI435" s="128"/>
      <c r="AJ435" s="128"/>
      <c r="AK435" s="128"/>
      <c r="AL435" s="128"/>
      <c r="AM435" s="128"/>
      <c r="AN435" s="128"/>
      <c r="AO435" s="128"/>
      <c r="AP435" s="128"/>
      <c r="AQ435" s="128"/>
      <c r="AR435" s="128"/>
      <c r="AS435" s="128"/>
      <c r="AT435" s="128"/>
      <c r="AU435" s="128"/>
      <c r="AV435" s="128"/>
      <c r="AW435" s="128"/>
      <c r="AX435" s="128"/>
      <c r="AY435" s="128"/>
      <c r="AZ435" s="128"/>
      <c r="BA435" s="128"/>
      <c r="BB435" s="128"/>
      <c r="BC435" s="128"/>
      <c r="BD435" s="128"/>
      <c r="BE435" s="128"/>
      <c r="BF435" s="128"/>
      <c r="BG435" s="128"/>
      <c r="BH435" s="128"/>
      <c r="BI435" s="128"/>
      <c r="BJ435" s="128"/>
      <c r="BK435" s="128"/>
      <c r="BL435" s="128"/>
      <c r="BM435" s="128"/>
      <c r="BN435" s="128"/>
      <c r="BO435" s="128"/>
      <c r="BP435" s="128"/>
      <c r="BQ435" s="128"/>
      <c r="BR435" s="128"/>
      <c r="BS435" s="128"/>
      <c r="BT435" s="128"/>
      <c r="BU435" s="128"/>
      <c r="BV435" s="128"/>
      <c r="BW435" s="128"/>
      <c r="BX435" s="128"/>
      <c r="BY435" s="128"/>
      <c r="BZ435" s="128"/>
      <c r="CA435" s="128"/>
      <c r="CB435" s="128"/>
      <c r="CC435" s="128"/>
      <c r="CD435" s="128"/>
      <c r="CE435" s="128"/>
      <c r="CF435" s="128"/>
      <c r="CG435" s="128"/>
      <c r="CH435" s="128"/>
      <c r="CI435" s="128"/>
      <c r="CJ435" s="128"/>
      <c r="CK435" s="128"/>
      <c r="CL435" s="128"/>
      <c r="CM435" s="128"/>
    </row>
    <row r="436" spans="1:91" s="86" customFormat="1" ht="71.25" customHeight="1" outlineLevel="1">
      <c r="A436" s="222" t="s">
        <v>742</v>
      </c>
      <c r="B436" s="222"/>
      <c r="C436" s="222"/>
      <c r="D436" s="30"/>
      <c r="E436" s="31">
        <f>F436+G436+H436</f>
        <v>1056000</v>
      </c>
      <c r="F436" s="129">
        <f>F437+F438+F439+F440+F441+F442+F443+F444+F445+F446+F447+F448</f>
        <v>1056000</v>
      </c>
      <c r="G436" s="129">
        <f t="shared" ref="G436:H436" si="100">G437+G438+G439+G440+G441+G442+G443+G444+G445+G446+G447+G448</f>
        <v>0</v>
      </c>
      <c r="H436" s="129">
        <f t="shared" si="100"/>
        <v>0</v>
      </c>
      <c r="I436" s="130">
        <f>I437</f>
        <v>10</v>
      </c>
      <c r="J436" s="130">
        <f>J437</f>
        <v>10</v>
      </c>
      <c r="K436" s="131">
        <f t="shared" si="97"/>
        <v>100</v>
      </c>
      <c r="L436" s="129">
        <f>L437+L438+L439+L440+L441+L442+L443+L444+L445+L446+L447+L448</f>
        <v>1056000</v>
      </c>
      <c r="M436" s="129">
        <f>M437+M438+M439+M440+M441+M442+M443+M444+M445+M446+M447+M448</f>
        <v>1056000</v>
      </c>
      <c r="N436" s="131">
        <f t="shared" si="99"/>
        <v>100</v>
      </c>
      <c r="O436" s="129">
        <f>SUM(O437:O448)</f>
        <v>1034412.1789399999</v>
      </c>
      <c r="P436" s="132">
        <f t="shared" si="95"/>
        <v>97.955698763257573</v>
      </c>
      <c r="Q436" s="129">
        <f>Q437+Q438+Q439+Q440+Q441+Q442+Q443+Q444+Q445+Q446+Q447+Q448</f>
        <v>1034411.7135399999</v>
      </c>
      <c r="R436" s="131">
        <f t="shared" si="96"/>
        <v>99.999955008263683</v>
      </c>
      <c r="S436" s="31" t="s">
        <v>12</v>
      </c>
      <c r="T436" s="31" t="s">
        <v>12</v>
      </c>
      <c r="U436" s="55" t="s">
        <v>12</v>
      </c>
      <c r="V436" s="134">
        <f t="shared" si="94"/>
        <v>0</v>
      </c>
      <c r="W436" s="134"/>
      <c r="X436" s="133"/>
      <c r="Y436" s="128"/>
      <c r="Z436" s="128"/>
      <c r="AA436" s="128"/>
      <c r="AB436" s="128"/>
      <c r="AC436" s="128"/>
      <c r="AD436" s="128"/>
      <c r="AE436" s="128"/>
      <c r="AF436" s="128"/>
      <c r="AG436" s="128"/>
      <c r="AH436" s="128"/>
      <c r="AI436" s="128"/>
      <c r="AJ436" s="128"/>
      <c r="AK436" s="128"/>
      <c r="AL436" s="128"/>
      <c r="AM436" s="128"/>
      <c r="AN436" s="128"/>
      <c r="AO436" s="128"/>
      <c r="AP436" s="128"/>
      <c r="AQ436" s="128"/>
      <c r="AR436" s="128"/>
      <c r="AS436" s="128"/>
      <c r="AT436" s="128"/>
      <c r="AU436" s="128"/>
      <c r="AV436" s="128"/>
      <c r="AW436" s="128"/>
      <c r="AX436" s="128"/>
      <c r="AY436" s="128"/>
      <c r="AZ436" s="128"/>
      <c r="BA436" s="128"/>
      <c r="BB436" s="128"/>
      <c r="BC436" s="128"/>
      <c r="BD436" s="128"/>
      <c r="BE436" s="128"/>
      <c r="BF436" s="128"/>
      <c r="BG436" s="128"/>
      <c r="BH436" s="128"/>
      <c r="BI436" s="128"/>
      <c r="BJ436" s="128"/>
      <c r="BK436" s="128"/>
      <c r="BL436" s="128"/>
      <c r="BM436" s="128"/>
      <c r="BN436" s="128"/>
      <c r="BO436" s="128"/>
      <c r="BP436" s="128"/>
      <c r="BQ436" s="128"/>
      <c r="BR436" s="128"/>
      <c r="BS436" s="128"/>
      <c r="BT436" s="128"/>
      <c r="BU436" s="128"/>
      <c r="BV436" s="128"/>
      <c r="BW436" s="128"/>
      <c r="BX436" s="128"/>
      <c r="BY436" s="128"/>
      <c r="BZ436" s="128"/>
      <c r="CA436" s="128"/>
      <c r="CB436" s="128"/>
      <c r="CC436" s="128"/>
      <c r="CD436" s="128"/>
      <c r="CE436" s="128"/>
      <c r="CF436" s="128"/>
      <c r="CG436" s="128"/>
      <c r="CH436" s="128"/>
      <c r="CI436" s="128"/>
      <c r="CJ436" s="128"/>
      <c r="CK436" s="128"/>
      <c r="CL436" s="128"/>
      <c r="CM436" s="128"/>
    </row>
    <row r="437" spans="1:91" s="128" customFormat="1" ht="71.25" customHeight="1" outlineLevel="1">
      <c r="A437" s="160">
        <v>1</v>
      </c>
      <c r="B437" s="145" t="s">
        <v>131</v>
      </c>
      <c r="C437" s="145" t="s">
        <v>749</v>
      </c>
      <c r="D437" s="145" t="s">
        <v>124</v>
      </c>
      <c r="E437" s="125">
        <f>F437+G437+H437</f>
        <v>43979.519999999997</v>
      </c>
      <c r="F437" s="125">
        <v>43979.519999999997</v>
      </c>
      <c r="G437" s="125">
        <v>0</v>
      </c>
      <c r="H437" s="125">
        <v>0</v>
      </c>
      <c r="I437" s="248">
        <v>10</v>
      </c>
      <c r="J437" s="248">
        <v>10</v>
      </c>
      <c r="K437" s="251">
        <f>J437/I437*100</f>
        <v>100</v>
      </c>
      <c r="L437" s="125">
        <v>43979.519999999997</v>
      </c>
      <c r="M437" s="125">
        <v>43979.519999999997</v>
      </c>
      <c r="N437" s="126">
        <f t="shared" si="99"/>
        <v>100</v>
      </c>
      <c r="O437" s="125">
        <v>43769.313999999998</v>
      </c>
      <c r="P437" s="127">
        <f t="shared" si="95"/>
        <v>99.522036620681632</v>
      </c>
      <c r="Q437" s="125">
        <v>43769.313999999998</v>
      </c>
      <c r="R437" s="126">
        <f t="shared" si="96"/>
        <v>100</v>
      </c>
      <c r="S437" s="146" t="s">
        <v>12</v>
      </c>
      <c r="T437" s="125" t="s">
        <v>12</v>
      </c>
      <c r="U437" s="126" t="s">
        <v>12</v>
      </c>
      <c r="V437" s="134">
        <f t="shared" si="94"/>
        <v>0</v>
      </c>
      <c r="W437" s="134"/>
      <c r="X437" s="144"/>
    </row>
    <row r="438" spans="1:91" s="128" customFormat="1" ht="71.25" customHeight="1" outlineLevel="1">
      <c r="A438" s="160">
        <v>2</v>
      </c>
      <c r="B438" s="145" t="s">
        <v>131</v>
      </c>
      <c r="C438" s="145" t="s">
        <v>750</v>
      </c>
      <c r="D438" s="145" t="s">
        <v>124</v>
      </c>
      <c r="E438" s="125">
        <f t="shared" ref="E438:E462" si="101">F438+G438+H438</f>
        <v>31283.42</v>
      </c>
      <c r="F438" s="125">
        <v>31283.42</v>
      </c>
      <c r="G438" s="125">
        <v>0</v>
      </c>
      <c r="H438" s="125">
        <v>0</v>
      </c>
      <c r="I438" s="249"/>
      <c r="J438" s="249"/>
      <c r="K438" s="252"/>
      <c r="L438" s="125">
        <v>31283.42</v>
      </c>
      <c r="M438" s="125">
        <v>31283.42</v>
      </c>
      <c r="N438" s="126">
        <f t="shared" si="99"/>
        <v>99.999999999999986</v>
      </c>
      <c r="O438" s="125">
        <v>30577.351999999999</v>
      </c>
      <c r="P438" s="127">
        <f t="shared" si="95"/>
        <v>97.742996130218486</v>
      </c>
      <c r="Q438" s="125">
        <v>30577.351999999999</v>
      </c>
      <c r="R438" s="126">
        <f t="shared" si="96"/>
        <v>100.00000000000001</v>
      </c>
      <c r="S438" s="146" t="s">
        <v>12</v>
      </c>
      <c r="T438" s="125" t="s">
        <v>12</v>
      </c>
      <c r="U438" s="126" t="s">
        <v>12</v>
      </c>
      <c r="V438" s="134">
        <f t="shared" si="94"/>
        <v>0</v>
      </c>
      <c r="W438" s="134"/>
      <c r="X438" s="144"/>
    </row>
    <row r="439" spans="1:91" s="128" customFormat="1" ht="71.25" customHeight="1" outlineLevel="1">
      <c r="A439" s="160">
        <v>3</v>
      </c>
      <c r="B439" s="145" t="s">
        <v>131</v>
      </c>
      <c r="C439" s="145" t="s">
        <v>751</v>
      </c>
      <c r="D439" s="145" t="s">
        <v>7</v>
      </c>
      <c r="E439" s="125">
        <f t="shared" si="101"/>
        <v>22168.914000000001</v>
      </c>
      <c r="F439" s="125">
        <v>22168.914000000001</v>
      </c>
      <c r="G439" s="125">
        <v>0</v>
      </c>
      <c r="H439" s="125">
        <v>0</v>
      </c>
      <c r="I439" s="249"/>
      <c r="J439" s="249"/>
      <c r="K439" s="252"/>
      <c r="L439" s="125">
        <v>22168.914000000001</v>
      </c>
      <c r="M439" s="125">
        <v>22168.914000000001</v>
      </c>
      <c r="N439" s="126">
        <f t="shared" si="99"/>
        <v>100</v>
      </c>
      <c r="O439" s="125">
        <v>21672.716400000001</v>
      </c>
      <c r="P439" s="127">
        <f t="shared" si="95"/>
        <v>97.761741508853348</v>
      </c>
      <c r="Q439" s="125">
        <v>21672.716400000001</v>
      </c>
      <c r="R439" s="126">
        <f t="shared" si="96"/>
        <v>100</v>
      </c>
      <c r="S439" s="146" t="s">
        <v>12</v>
      </c>
      <c r="T439" s="125" t="s">
        <v>12</v>
      </c>
      <c r="U439" s="126" t="s">
        <v>12</v>
      </c>
      <c r="V439" s="134">
        <f t="shared" si="94"/>
        <v>0</v>
      </c>
      <c r="W439" s="134"/>
      <c r="X439" s="144"/>
    </row>
    <row r="440" spans="1:91" s="128" customFormat="1" ht="71.25" customHeight="1" outlineLevel="1">
      <c r="A440" s="160">
        <v>4</v>
      </c>
      <c r="B440" s="145" t="s">
        <v>131</v>
      </c>
      <c r="C440" s="145" t="s">
        <v>752</v>
      </c>
      <c r="D440" s="145" t="s">
        <v>132</v>
      </c>
      <c r="E440" s="125">
        <f t="shared" si="101"/>
        <v>87200</v>
      </c>
      <c r="F440" s="125">
        <v>87200</v>
      </c>
      <c r="G440" s="125">
        <v>0</v>
      </c>
      <c r="H440" s="125">
        <v>0</v>
      </c>
      <c r="I440" s="249"/>
      <c r="J440" s="249"/>
      <c r="K440" s="252"/>
      <c r="L440" s="125">
        <v>87200</v>
      </c>
      <c r="M440" s="125">
        <v>87200</v>
      </c>
      <c r="N440" s="126">
        <f t="shared" si="99"/>
        <v>100</v>
      </c>
      <c r="O440" s="125">
        <v>86340.354999999996</v>
      </c>
      <c r="P440" s="127">
        <f t="shared" si="95"/>
        <v>99.01416857798165</v>
      </c>
      <c r="Q440" s="125">
        <v>86340.354999999996</v>
      </c>
      <c r="R440" s="126">
        <f t="shared" si="96"/>
        <v>100</v>
      </c>
      <c r="S440" s="146" t="s">
        <v>12</v>
      </c>
      <c r="T440" s="125" t="s">
        <v>12</v>
      </c>
      <c r="U440" s="126" t="s">
        <v>12</v>
      </c>
      <c r="V440" s="134">
        <f t="shared" si="94"/>
        <v>0</v>
      </c>
      <c r="W440" s="134"/>
      <c r="X440" s="144"/>
    </row>
    <row r="441" spans="1:91" s="128" customFormat="1" ht="71.25" customHeight="1" outlineLevel="1">
      <c r="A441" s="160">
        <v>5</v>
      </c>
      <c r="B441" s="145" t="s">
        <v>131</v>
      </c>
      <c r="C441" s="145" t="s">
        <v>753</v>
      </c>
      <c r="D441" s="145" t="s">
        <v>124</v>
      </c>
      <c r="E441" s="125">
        <f t="shared" si="101"/>
        <v>26823.868999999999</v>
      </c>
      <c r="F441" s="125">
        <v>26823.868999999999</v>
      </c>
      <c r="G441" s="125">
        <v>0</v>
      </c>
      <c r="H441" s="125">
        <v>0</v>
      </c>
      <c r="I441" s="249"/>
      <c r="J441" s="249"/>
      <c r="K441" s="252"/>
      <c r="L441" s="125">
        <v>26823.868999999999</v>
      </c>
      <c r="M441" s="125">
        <v>26823.868999999999</v>
      </c>
      <c r="N441" s="126">
        <f t="shared" si="99"/>
        <v>100.00000000000001</v>
      </c>
      <c r="O441" s="125">
        <v>26404.328000000001</v>
      </c>
      <c r="P441" s="127">
        <f t="shared" si="95"/>
        <v>98.435941511643989</v>
      </c>
      <c r="Q441" s="125">
        <v>26404.328000000001</v>
      </c>
      <c r="R441" s="126">
        <f t="shared" si="96"/>
        <v>99.999999999999986</v>
      </c>
      <c r="S441" s="146" t="s">
        <v>12</v>
      </c>
      <c r="T441" s="125" t="s">
        <v>12</v>
      </c>
      <c r="U441" s="126" t="s">
        <v>12</v>
      </c>
      <c r="V441" s="134">
        <f t="shared" si="94"/>
        <v>0</v>
      </c>
      <c r="W441" s="134"/>
      <c r="X441" s="144"/>
    </row>
    <row r="442" spans="1:91" s="128" customFormat="1" ht="71.25" customHeight="1" outlineLevel="1">
      <c r="A442" s="160">
        <v>6</v>
      </c>
      <c r="B442" s="145" t="s">
        <v>131</v>
      </c>
      <c r="C442" s="145" t="s">
        <v>754</v>
      </c>
      <c r="D442" s="145" t="s">
        <v>132</v>
      </c>
      <c r="E442" s="125">
        <f t="shared" si="101"/>
        <v>150846.29800000001</v>
      </c>
      <c r="F442" s="125">
        <v>150846.29800000001</v>
      </c>
      <c r="G442" s="125">
        <v>0</v>
      </c>
      <c r="H442" s="125">
        <v>0</v>
      </c>
      <c r="I442" s="249"/>
      <c r="J442" s="249"/>
      <c r="K442" s="252"/>
      <c r="L442" s="125">
        <v>150846.29800000001</v>
      </c>
      <c r="M442" s="125">
        <v>150846.29800000001</v>
      </c>
      <c r="N442" s="126">
        <f t="shared" si="99"/>
        <v>100</v>
      </c>
      <c r="O442" s="125">
        <v>150615.89064</v>
      </c>
      <c r="P442" s="127">
        <f t="shared" si="95"/>
        <v>99.847256868047239</v>
      </c>
      <c r="Q442" s="125">
        <v>150615.89064</v>
      </c>
      <c r="R442" s="126">
        <f t="shared" si="96"/>
        <v>100</v>
      </c>
      <c r="S442" s="146" t="s">
        <v>12</v>
      </c>
      <c r="T442" s="125" t="s">
        <v>12</v>
      </c>
      <c r="U442" s="126" t="s">
        <v>12</v>
      </c>
      <c r="V442" s="134">
        <f t="shared" si="94"/>
        <v>0</v>
      </c>
      <c r="W442" s="134"/>
      <c r="X442" s="144"/>
    </row>
    <row r="443" spans="1:91" s="128" customFormat="1" ht="118.5" customHeight="1" outlineLevel="1">
      <c r="A443" s="160">
        <v>7</v>
      </c>
      <c r="B443" s="145" t="s">
        <v>131</v>
      </c>
      <c r="C443" s="145" t="s">
        <v>755</v>
      </c>
      <c r="D443" s="145" t="s">
        <v>132</v>
      </c>
      <c r="E443" s="125">
        <f t="shared" si="101"/>
        <v>40216.278700000003</v>
      </c>
      <c r="F443" s="125">
        <v>40216.278700000003</v>
      </c>
      <c r="G443" s="125">
        <v>0</v>
      </c>
      <c r="H443" s="125">
        <v>0</v>
      </c>
      <c r="I443" s="249"/>
      <c r="J443" s="249"/>
      <c r="K443" s="252"/>
      <c r="L443" s="125">
        <v>40216.278700000003</v>
      </c>
      <c r="M443" s="125">
        <v>40216.278700000003</v>
      </c>
      <c r="N443" s="126">
        <f t="shared" si="99"/>
        <v>100</v>
      </c>
      <c r="O443" s="125">
        <v>40216.743999999999</v>
      </c>
      <c r="P443" s="127">
        <f t="shared" si="95"/>
        <v>100.00115699417012</v>
      </c>
      <c r="Q443" s="125">
        <v>40216.278700000003</v>
      </c>
      <c r="R443" s="126">
        <f t="shared" si="96"/>
        <v>99.998843019216082</v>
      </c>
      <c r="S443" s="146" t="s">
        <v>12</v>
      </c>
      <c r="T443" s="125" t="s">
        <v>12</v>
      </c>
      <c r="U443" s="126" t="s">
        <v>12</v>
      </c>
      <c r="V443" s="134">
        <f t="shared" si="94"/>
        <v>0</v>
      </c>
      <c r="W443" s="134"/>
      <c r="X443" s="166" t="s">
        <v>761</v>
      </c>
    </row>
    <row r="444" spans="1:91" s="128" customFormat="1" ht="71.25" customHeight="1" outlineLevel="1">
      <c r="A444" s="160">
        <v>8</v>
      </c>
      <c r="B444" s="145" t="s">
        <v>131</v>
      </c>
      <c r="C444" s="145" t="s">
        <v>756</v>
      </c>
      <c r="D444" s="145" t="s">
        <v>124</v>
      </c>
      <c r="E444" s="125">
        <f t="shared" si="101"/>
        <v>66320.006999999998</v>
      </c>
      <c r="F444" s="125">
        <v>66320.006999999998</v>
      </c>
      <c r="G444" s="125">
        <v>0</v>
      </c>
      <c r="H444" s="125">
        <v>0</v>
      </c>
      <c r="I444" s="249"/>
      <c r="J444" s="249"/>
      <c r="K444" s="252"/>
      <c r="L444" s="125">
        <v>66320.006999999998</v>
      </c>
      <c r="M444" s="125">
        <v>66320.006999999998</v>
      </c>
      <c r="N444" s="126">
        <f t="shared" si="99"/>
        <v>100</v>
      </c>
      <c r="O444" s="125">
        <v>65501.584999999999</v>
      </c>
      <c r="P444" s="127">
        <f t="shared" si="95"/>
        <v>98.765950069938924</v>
      </c>
      <c r="Q444" s="125">
        <v>65501.584999999999</v>
      </c>
      <c r="R444" s="126">
        <f t="shared" si="96"/>
        <v>100</v>
      </c>
      <c r="S444" s="146" t="s">
        <v>12</v>
      </c>
      <c r="T444" s="125" t="s">
        <v>12</v>
      </c>
      <c r="U444" s="126" t="s">
        <v>12</v>
      </c>
      <c r="V444" s="134">
        <f t="shared" si="94"/>
        <v>0</v>
      </c>
      <c r="W444" s="134"/>
      <c r="X444" s="125" t="s">
        <v>791</v>
      </c>
    </row>
    <row r="445" spans="1:91" s="128" customFormat="1" ht="71.25" customHeight="1" outlineLevel="1">
      <c r="A445" s="160">
        <v>9</v>
      </c>
      <c r="B445" s="145" t="s">
        <v>131</v>
      </c>
      <c r="C445" s="145" t="s">
        <v>757</v>
      </c>
      <c r="D445" s="145" t="s">
        <v>124</v>
      </c>
      <c r="E445" s="125">
        <f t="shared" si="101"/>
        <v>56800.957999999999</v>
      </c>
      <c r="F445" s="125">
        <v>56800.957999999999</v>
      </c>
      <c r="G445" s="125">
        <v>0</v>
      </c>
      <c r="H445" s="125">
        <v>0</v>
      </c>
      <c r="I445" s="249"/>
      <c r="J445" s="249"/>
      <c r="K445" s="252"/>
      <c r="L445" s="125">
        <v>56800.957999999999</v>
      </c>
      <c r="M445" s="125">
        <v>56800.957999999999</v>
      </c>
      <c r="N445" s="126">
        <f t="shared" si="99"/>
        <v>99.999999999999986</v>
      </c>
      <c r="O445" s="125">
        <v>56238.101999999999</v>
      </c>
      <c r="P445" s="127">
        <f t="shared" si="95"/>
        <v>99.009073051197475</v>
      </c>
      <c r="Q445" s="125">
        <v>56238.101999999999</v>
      </c>
      <c r="R445" s="126">
        <f t="shared" si="96"/>
        <v>99.999999999999986</v>
      </c>
      <c r="S445" s="146" t="s">
        <v>12</v>
      </c>
      <c r="T445" s="125" t="s">
        <v>12</v>
      </c>
      <c r="U445" s="126" t="s">
        <v>12</v>
      </c>
      <c r="V445" s="134">
        <f t="shared" si="94"/>
        <v>0</v>
      </c>
      <c r="W445" s="134"/>
      <c r="X445" s="144"/>
    </row>
    <row r="446" spans="1:91" s="128" customFormat="1" ht="71.25" customHeight="1" outlineLevel="1">
      <c r="A446" s="160">
        <v>10</v>
      </c>
      <c r="B446" s="145" t="s">
        <v>131</v>
      </c>
      <c r="C446" s="145" t="s">
        <v>758</v>
      </c>
      <c r="D446" s="145" t="s">
        <v>124</v>
      </c>
      <c r="E446" s="125">
        <f t="shared" si="101"/>
        <v>89256.516000000003</v>
      </c>
      <c r="F446" s="125">
        <v>89256.516000000003</v>
      </c>
      <c r="G446" s="125">
        <v>0</v>
      </c>
      <c r="H446" s="125">
        <v>0</v>
      </c>
      <c r="I446" s="249"/>
      <c r="J446" s="249"/>
      <c r="K446" s="252"/>
      <c r="L446" s="125">
        <v>89256.516000000003</v>
      </c>
      <c r="M446" s="125">
        <v>89256.516000000003</v>
      </c>
      <c r="N446" s="126">
        <f t="shared" si="99"/>
        <v>100</v>
      </c>
      <c r="O446" s="125">
        <v>87872.698999999993</v>
      </c>
      <c r="P446" s="127">
        <f t="shared" si="95"/>
        <v>98.449617952822621</v>
      </c>
      <c r="Q446" s="125">
        <v>87872.698999999993</v>
      </c>
      <c r="R446" s="126">
        <f t="shared" si="96"/>
        <v>100</v>
      </c>
      <c r="S446" s="146" t="s">
        <v>12</v>
      </c>
      <c r="T446" s="125" t="s">
        <v>12</v>
      </c>
      <c r="U446" s="126" t="s">
        <v>12</v>
      </c>
      <c r="V446" s="134">
        <f t="shared" si="94"/>
        <v>0</v>
      </c>
      <c r="W446" s="134"/>
      <c r="X446" s="144"/>
    </row>
    <row r="447" spans="1:91" s="128" customFormat="1" ht="71.25" customHeight="1" outlineLevel="1">
      <c r="A447" s="160">
        <v>11</v>
      </c>
      <c r="B447" s="145" t="s">
        <v>131</v>
      </c>
      <c r="C447" s="145" t="s">
        <v>759</v>
      </c>
      <c r="D447" s="145" t="s">
        <v>335</v>
      </c>
      <c r="E447" s="125">
        <f t="shared" si="101"/>
        <v>131340</v>
      </c>
      <c r="F447" s="125">
        <v>131340</v>
      </c>
      <c r="G447" s="125">
        <v>0</v>
      </c>
      <c r="H447" s="125">
        <v>0</v>
      </c>
      <c r="I447" s="249"/>
      <c r="J447" s="249"/>
      <c r="K447" s="252"/>
      <c r="L447" s="125">
        <v>131340</v>
      </c>
      <c r="M447" s="125">
        <v>131340</v>
      </c>
      <c r="N447" s="126">
        <f t="shared" si="99"/>
        <v>100</v>
      </c>
      <c r="O447" s="125">
        <v>115438.874</v>
      </c>
      <c r="P447" s="127">
        <f t="shared" si="95"/>
        <v>87.893158215319005</v>
      </c>
      <c r="Q447" s="125">
        <v>115438.874</v>
      </c>
      <c r="R447" s="126">
        <f t="shared" si="96"/>
        <v>100.00000000000001</v>
      </c>
      <c r="S447" s="146" t="s">
        <v>12</v>
      </c>
      <c r="T447" s="125" t="s">
        <v>12</v>
      </c>
      <c r="U447" s="126" t="s">
        <v>12</v>
      </c>
      <c r="V447" s="134">
        <f t="shared" si="94"/>
        <v>0</v>
      </c>
      <c r="W447" s="134"/>
      <c r="X447" s="144"/>
    </row>
    <row r="448" spans="1:91" s="128" customFormat="1" ht="71.25" customHeight="1" outlineLevel="1">
      <c r="A448" s="160">
        <v>12</v>
      </c>
      <c r="B448" s="145" t="s">
        <v>131</v>
      </c>
      <c r="C448" s="145" t="s">
        <v>760</v>
      </c>
      <c r="D448" s="145" t="s">
        <v>124</v>
      </c>
      <c r="E448" s="125">
        <f t="shared" si="101"/>
        <v>309764.2193</v>
      </c>
      <c r="F448" s="125">
        <v>309764.2193</v>
      </c>
      <c r="G448" s="125">
        <v>0</v>
      </c>
      <c r="H448" s="125">
        <v>0</v>
      </c>
      <c r="I448" s="250"/>
      <c r="J448" s="250"/>
      <c r="K448" s="253"/>
      <c r="L448" s="125">
        <v>309764.2193</v>
      </c>
      <c r="M448" s="125">
        <v>309764.2193</v>
      </c>
      <c r="N448" s="126">
        <f t="shared" si="99"/>
        <v>100</v>
      </c>
      <c r="O448" s="125">
        <v>309764.21889999998</v>
      </c>
      <c r="P448" s="127">
        <f t="shared" si="95"/>
        <v>99.999999870869516</v>
      </c>
      <c r="Q448" s="125">
        <v>309764.21879999997</v>
      </c>
      <c r="R448" s="126">
        <f t="shared" si="96"/>
        <v>99.999999967717386</v>
      </c>
      <c r="S448" s="146" t="s">
        <v>12</v>
      </c>
      <c r="T448" s="125" t="s">
        <v>12</v>
      </c>
      <c r="U448" s="126" t="s">
        <v>12</v>
      </c>
      <c r="V448" s="134">
        <f t="shared" si="94"/>
        <v>0</v>
      </c>
      <c r="W448" s="134"/>
      <c r="X448" s="144"/>
    </row>
    <row r="449" spans="1:24" s="18" customFormat="1" ht="33.75" customHeight="1">
      <c r="A449" s="24" t="s">
        <v>635</v>
      </c>
      <c r="B449" s="241" t="s">
        <v>519</v>
      </c>
      <c r="C449" s="242"/>
      <c r="D449" s="25" t="s">
        <v>12</v>
      </c>
      <c r="E449" s="26">
        <f t="shared" si="101"/>
        <v>370000</v>
      </c>
      <c r="F449" s="26">
        <f>F450</f>
        <v>370000</v>
      </c>
      <c r="G449" s="26">
        <f>G450</f>
        <v>0</v>
      </c>
      <c r="H449" s="26">
        <f t="shared" ref="F449:H450" si="102">H450</f>
        <v>0</v>
      </c>
      <c r="I449" s="37">
        <f>I450</f>
        <v>4</v>
      </c>
      <c r="J449" s="37">
        <f>J450</f>
        <v>4</v>
      </c>
      <c r="K449" s="84">
        <f t="shared" si="97"/>
        <v>100</v>
      </c>
      <c r="L449" s="26">
        <f>L450</f>
        <v>370000</v>
      </c>
      <c r="M449" s="26">
        <f>M450</f>
        <v>370000</v>
      </c>
      <c r="N449" s="84">
        <f t="shared" si="99"/>
        <v>100</v>
      </c>
      <c r="O449" s="26">
        <f>O450</f>
        <v>58350.27</v>
      </c>
      <c r="P449" s="29">
        <f t="shared" si="95"/>
        <v>15.770343243243243</v>
      </c>
      <c r="Q449" s="26">
        <f>Q450</f>
        <v>58350.27</v>
      </c>
      <c r="R449" s="84">
        <f t="shared" si="96"/>
        <v>100</v>
      </c>
      <c r="S449" s="26" t="s">
        <v>12</v>
      </c>
      <c r="T449" s="26" t="s">
        <v>12</v>
      </c>
      <c r="U449" s="84" t="s">
        <v>12</v>
      </c>
      <c r="V449" s="134">
        <f t="shared" si="94"/>
        <v>0</v>
      </c>
      <c r="W449" s="134"/>
      <c r="X449" s="26"/>
    </row>
    <row r="450" spans="1:24" ht="75" customHeight="1" outlineLevel="1">
      <c r="A450" s="222" t="s">
        <v>205</v>
      </c>
      <c r="B450" s="222"/>
      <c r="C450" s="222"/>
      <c r="D450" s="30" t="s">
        <v>12</v>
      </c>
      <c r="E450" s="31">
        <f t="shared" si="101"/>
        <v>370000</v>
      </c>
      <c r="F450" s="31">
        <f t="shared" si="102"/>
        <v>370000</v>
      </c>
      <c r="G450" s="31">
        <f t="shared" si="102"/>
        <v>0</v>
      </c>
      <c r="H450" s="31">
        <f t="shared" si="102"/>
        <v>0</v>
      </c>
      <c r="I450" s="32">
        <f>I451</f>
        <v>4</v>
      </c>
      <c r="J450" s="32">
        <f>J451</f>
        <v>4</v>
      </c>
      <c r="K450" s="55">
        <f t="shared" si="97"/>
        <v>100</v>
      </c>
      <c r="L450" s="31">
        <f>L451</f>
        <v>370000</v>
      </c>
      <c r="M450" s="31">
        <f>M451</f>
        <v>370000</v>
      </c>
      <c r="N450" s="55">
        <f t="shared" si="99"/>
        <v>100</v>
      </c>
      <c r="O450" s="31">
        <f>O451</f>
        <v>58350.27</v>
      </c>
      <c r="P450" s="33">
        <f t="shared" si="95"/>
        <v>15.770343243243243</v>
      </c>
      <c r="Q450" s="31">
        <f>Q451</f>
        <v>58350.27</v>
      </c>
      <c r="R450" s="55">
        <f t="shared" si="96"/>
        <v>100</v>
      </c>
      <c r="S450" s="31" t="s">
        <v>12</v>
      </c>
      <c r="T450" s="31" t="s">
        <v>12</v>
      </c>
      <c r="U450" s="55" t="s">
        <v>12</v>
      </c>
      <c r="V450" s="134">
        <f t="shared" si="94"/>
        <v>0</v>
      </c>
      <c r="W450" s="134"/>
      <c r="X450" s="31"/>
    </row>
    <row r="451" spans="1:24" ht="97.5" customHeight="1" outlineLevel="1">
      <c r="A451" s="35">
        <v>1</v>
      </c>
      <c r="B451" s="160" t="s">
        <v>206</v>
      </c>
      <c r="C451" s="160" t="s">
        <v>420</v>
      </c>
      <c r="D451" s="160" t="s">
        <v>13</v>
      </c>
      <c r="E451" s="166">
        <f t="shared" si="101"/>
        <v>370000</v>
      </c>
      <c r="F451" s="166">
        <v>370000</v>
      </c>
      <c r="G451" s="166">
        <v>0</v>
      </c>
      <c r="H451" s="166">
        <v>0</v>
      </c>
      <c r="I451" s="157">
        <v>4</v>
      </c>
      <c r="J451" s="157">
        <v>4</v>
      </c>
      <c r="K451" s="158">
        <f t="shared" si="97"/>
        <v>100</v>
      </c>
      <c r="L451" s="166">
        <v>370000</v>
      </c>
      <c r="M451" s="166">
        <v>370000</v>
      </c>
      <c r="N451" s="158">
        <f t="shared" si="99"/>
        <v>100</v>
      </c>
      <c r="O451" s="166">
        <v>58350.27</v>
      </c>
      <c r="P451" s="36">
        <f t="shared" si="95"/>
        <v>15.770343243243243</v>
      </c>
      <c r="Q451" s="166">
        <v>58350.27</v>
      </c>
      <c r="R451" s="158">
        <f t="shared" si="96"/>
        <v>100</v>
      </c>
      <c r="S451" s="166" t="s">
        <v>12</v>
      </c>
      <c r="T451" s="166" t="s">
        <v>12</v>
      </c>
      <c r="U451" s="158" t="s">
        <v>12</v>
      </c>
      <c r="V451" s="134">
        <f t="shared" si="94"/>
        <v>0</v>
      </c>
      <c r="W451" s="134"/>
      <c r="X451" s="166"/>
    </row>
    <row r="452" spans="1:24" s="18" customFormat="1" ht="39" customHeight="1">
      <c r="A452" s="14" t="s">
        <v>52</v>
      </c>
      <c r="B452" s="245" t="s">
        <v>520</v>
      </c>
      <c r="C452" s="245"/>
      <c r="D452" s="15" t="s">
        <v>12</v>
      </c>
      <c r="E452" s="16">
        <f t="shared" si="101"/>
        <v>144434.5</v>
      </c>
      <c r="F452" s="16">
        <f>F453</f>
        <v>81703</v>
      </c>
      <c r="G452" s="16">
        <f>G453</f>
        <v>44681.500000000007</v>
      </c>
      <c r="H452" s="16">
        <f>H453</f>
        <v>18050</v>
      </c>
      <c r="I452" s="6">
        <f>I453</f>
        <v>23</v>
      </c>
      <c r="J452" s="6">
        <f>J453</f>
        <v>23</v>
      </c>
      <c r="K452" s="105">
        <f t="shared" si="97"/>
        <v>100</v>
      </c>
      <c r="L452" s="16">
        <f>L453</f>
        <v>116314.1</v>
      </c>
      <c r="M452" s="16">
        <f>M453</f>
        <v>116313.07</v>
      </c>
      <c r="N452" s="105">
        <f t="shared" si="99"/>
        <v>99.999114466775737</v>
      </c>
      <c r="O452" s="16">
        <f>O453</f>
        <v>104600.76</v>
      </c>
      <c r="P452" s="17">
        <f t="shared" si="95"/>
        <v>89.930357783523363</v>
      </c>
      <c r="Q452" s="16">
        <f>Q453</f>
        <v>104600.76</v>
      </c>
      <c r="R452" s="105">
        <f t="shared" si="96"/>
        <v>100</v>
      </c>
      <c r="S452" s="16">
        <f>S453</f>
        <v>28120.400000000001</v>
      </c>
      <c r="T452" s="16">
        <f>T453</f>
        <v>24733.200000000001</v>
      </c>
      <c r="U452" s="105">
        <f t="shared" ref="U452:U515" si="103">T452/S452%</f>
        <v>87.954652138660904</v>
      </c>
      <c r="V452" s="134">
        <f t="shared" si="94"/>
        <v>1.0299999999988358</v>
      </c>
      <c r="W452" s="134"/>
      <c r="X452" s="16"/>
    </row>
    <row r="453" spans="1:24" s="18" customFormat="1" ht="45" customHeight="1">
      <c r="A453" s="19" t="s">
        <v>53</v>
      </c>
      <c r="B453" s="244" t="s">
        <v>518</v>
      </c>
      <c r="C453" s="244"/>
      <c r="D453" s="20" t="s">
        <v>12</v>
      </c>
      <c r="E453" s="21">
        <f t="shared" si="101"/>
        <v>144434.5</v>
      </c>
      <c r="F453" s="21">
        <f>F454+F461+F470</f>
        <v>81703</v>
      </c>
      <c r="G453" s="21">
        <f>G454+G461+G470</f>
        <v>44681.500000000007</v>
      </c>
      <c r="H453" s="21">
        <f>H454+H461+H470</f>
        <v>18050</v>
      </c>
      <c r="I453" s="22">
        <f>I454</f>
        <v>23</v>
      </c>
      <c r="J453" s="22">
        <f>J454</f>
        <v>23</v>
      </c>
      <c r="K453" s="106">
        <f t="shared" si="97"/>
        <v>100</v>
      </c>
      <c r="L453" s="21">
        <f>L454</f>
        <v>116314.1</v>
      </c>
      <c r="M453" s="21">
        <f>M454</f>
        <v>116313.07</v>
      </c>
      <c r="N453" s="106">
        <f t="shared" si="99"/>
        <v>99.999114466775737</v>
      </c>
      <c r="O453" s="21">
        <f>O454</f>
        <v>104600.76</v>
      </c>
      <c r="P453" s="23">
        <f t="shared" si="95"/>
        <v>89.930357783523363</v>
      </c>
      <c r="Q453" s="21">
        <f>Q454</f>
        <v>104600.76</v>
      </c>
      <c r="R453" s="106">
        <f t="shared" si="96"/>
        <v>100</v>
      </c>
      <c r="S453" s="21">
        <f>S454+S461+S470</f>
        <v>28120.400000000001</v>
      </c>
      <c r="T453" s="21">
        <f>T454+T461+T470</f>
        <v>24733.200000000001</v>
      </c>
      <c r="U453" s="106">
        <f t="shared" si="103"/>
        <v>87.954652138660904</v>
      </c>
      <c r="V453" s="134">
        <f t="shared" si="94"/>
        <v>1.0299999999988358</v>
      </c>
      <c r="W453" s="134"/>
      <c r="X453" s="21"/>
    </row>
    <row r="454" spans="1:24" s="18" customFormat="1" ht="39" customHeight="1">
      <c r="A454" s="24" t="s">
        <v>54</v>
      </c>
      <c r="B454" s="223" t="s">
        <v>542</v>
      </c>
      <c r="C454" s="223"/>
      <c r="D454" s="25" t="s">
        <v>12</v>
      </c>
      <c r="E454" s="26">
        <f t="shared" si="101"/>
        <v>126384.5</v>
      </c>
      <c r="F454" s="26">
        <f>F455+F458</f>
        <v>81703</v>
      </c>
      <c r="G454" s="26">
        <f>G455+G458</f>
        <v>44681.500000000007</v>
      </c>
      <c r="H454" s="26">
        <f>H455+H458</f>
        <v>0</v>
      </c>
      <c r="I454" s="37">
        <f>I455+I458</f>
        <v>23</v>
      </c>
      <c r="J454" s="37">
        <f>J455+J458</f>
        <v>23</v>
      </c>
      <c r="K454" s="84">
        <f t="shared" si="97"/>
        <v>100</v>
      </c>
      <c r="L454" s="26">
        <f>L455+L458</f>
        <v>116314.1</v>
      </c>
      <c r="M454" s="26">
        <f>M455+M458</f>
        <v>116313.07</v>
      </c>
      <c r="N454" s="84">
        <f t="shared" si="99"/>
        <v>99.999114466775737</v>
      </c>
      <c r="O454" s="26">
        <f>O455+O458</f>
        <v>104600.76</v>
      </c>
      <c r="P454" s="29">
        <f t="shared" si="95"/>
        <v>89.930357783523363</v>
      </c>
      <c r="Q454" s="26">
        <f>Q455+Q458</f>
        <v>104600.76</v>
      </c>
      <c r="R454" s="84">
        <f t="shared" si="96"/>
        <v>100</v>
      </c>
      <c r="S454" s="26">
        <f>S455+S458</f>
        <v>10070.4</v>
      </c>
      <c r="T454" s="26">
        <f>T455+T458</f>
        <v>9916.5</v>
      </c>
      <c r="U454" s="84">
        <f t="shared" si="103"/>
        <v>98.471758817921838</v>
      </c>
      <c r="V454" s="134">
        <f t="shared" si="94"/>
        <v>1.0299999999988358</v>
      </c>
      <c r="W454" s="134"/>
      <c r="X454" s="26"/>
    </row>
    <row r="455" spans="1:24" ht="48.75" customHeight="1" outlineLevel="1">
      <c r="A455" s="222" t="s">
        <v>125</v>
      </c>
      <c r="B455" s="222"/>
      <c r="C455" s="222"/>
      <c r="D455" s="30" t="s">
        <v>12</v>
      </c>
      <c r="E455" s="31">
        <f t="shared" si="101"/>
        <v>106384.50000000001</v>
      </c>
      <c r="F455" s="31">
        <f>SUM(F456:F457)</f>
        <v>61703.000000000007</v>
      </c>
      <c r="G455" s="31">
        <f>SUM(G456:G457)</f>
        <v>44681.500000000007</v>
      </c>
      <c r="H455" s="31">
        <f>SUM(H456:H457)</f>
        <v>0</v>
      </c>
      <c r="I455" s="32">
        <f>I456</f>
        <v>14</v>
      </c>
      <c r="J455" s="32">
        <f>J456</f>
        <v>14</v>
      </c>
      <c r="K455" s="55">
        <f t="shared" si="97"/>
        <v>99.999999999999986</v>
      </c>
      <c r="L455" s="31">
        <f>L456</f>
        <v>106230.6</v>
      </c>
      <c r="M455" s="31">
        <f>M456</f>
        <v>106229.57</v>
      </c>
      <c r="N455" s="55">
        <f t="shared" si="99"/>
        <v>99.999030411199783</v>
      </c>
      <c r="O455" s="31">
        <f>O456</f>
        <v>94517.26</v>
      </c>
      <c r="P455" s="33">
        <f t="shared" si="95"/>
        <v>88.974529408337048</v>
      </c>
      <c r="Q455" s="31">
        <f>Q456</f>
        <v>94517.26</v>
      </c>
      <c r="R455" s="55">
        <f t="shared" si="96"/>
        <v>100</v>
      </c>
      <c r="S455" s="31">
        <f>S457</f>
        <v>153.9</v>
      </c>
      <c r="T455" s="31">
        <f>T457</f>
        <v>0</v>
      </c>
      <c r="U455" s="55">
        <f t="shared" si="103"/>
        <v>0</v>
      </c>
      <c r="V455" s="134">
        <f t="shared" si="94"/>
        <v>1.0299999999988358</v>
      </c>
      <c r="W455" s="134"/>
      <c r="X455" s="31"/>
    </row>
    <row r="456" spans="1:24" ht="60.75" customHeight="1" outlineLevel="1">
      <c r="A456" s="254">
        <v>1</v>
      </c>
      <c r="B456" s="256" t="s">
        <v>417</v>
      </c>
      <c r="C456" s="256" t="s">
        <v>678</v>
      </c>
      <c r="D456" s="160" t="s">
        <v>13</v>
      </c>
      <c r="E456" s="166">
        <f t="shared" si="101"/>
        <v>106230.6</v>
      </c>
      <c r="F456" s="166">
        <v>61613.738014466398</v>
      </c>
      <c r="G456" s="166">
        <v>44616.861985533615</v>
      </c>
      <c r="H456" s="166">
        <v>0</v>
      </c>
      <c r="I456" s="157">
        <v>14</v>
      </c>
      <c r="J456" s="157">
        <v>14</v>
      </c>
      <c r="K456" s="166">
        <f t="shared" si="97"/>
        <v>99.999999999999986</v>
      </c>
      <c r="L456" s="166">
        <v>106230.6</v>
      </c>
      <c r="M456" s="166">
        <v>106229.57</v>
      </c>
      <c r="N456" s="166">
        <f t="shared" si="99"/>
        <v>99.999030411199783</v>
      </c>
      <c r="O456" s="166">
        <v>94517.26</v>
      </c>
      <c r="P456" s="36">
        <f t="shared" si="95"/>
        <v>88.974529408337048</v>
      </c>
      <c r="Q456" s="41">
        <v>94517.26</v>
      </c>
      <c r="R456" s="166">
        <f>Q456/O456%</f>
        <v>100</v>
      </c>
      <c r="S456" s="166" t="s">
        <v>12</v>
      </c>
      <c r="T456" s="166" t="s">
        <v>12</v>
      </c>
      <c r="U456" s="166" t="s">
        <v>12</v>
      </c>
      <c r="V456" s="134">
        <f t="shared" si="94"/>
        <v>1.0299999999988358</v>
      </c>
      <c r="W456" s="134"/>
      <c r="X456" s="39"/>
    </row>
    <row r="457" spans="1:24" ht="80.25" customHeight="1" outlineLevel="1">
      <c r="A457" s="255"/>
      <c r="B457" s="257"/>
      <c r="C457" s="257"/>
      <c r="D457" s="160" t="s">
        <v>13</v>
      </c>
      <c r="E457" s="166">
        <f t="shared" si="101"/>
        <v>153.9</v>
      </c>
      <c r="F457" s="166">
        <v>89.261985533606875</v>
      </c>
      <c r="G457" s="166">
        <v>64.63801446639313</v>
      </c>
      <c r="H457" s="166">
        <v>0</v>
      </c>
      <c r="I457" s="157" t="s">
        <v>12</v>
      </c>
      <c r="J457" s="157" t="s">
        <v>12</v>
      </c>
      <c r="K457" s="166" t="s">
        <v>12</v>
      </c>
      <c r="L457" s="166" t="s">
        <v>12</v>
      </c>
      <c r="M457" s="166" t="s">
        <v>12</v>
      </c>
      <c r="N457" s="166" t="s">
        <v>12</v>
      </c>
      <c r="O457" s="166" t="s">
        <v>12</v>
      </c>
      <c r="P457" s="36" t="s">
        <v>12</v>
      </c>
      <c r="Q457" s="166" t="s">
        <v>12</v>
      </c>
      <c r="R457" s="166" t="s">
        <v>12</v>
      </c>
      <c r="S457" s="166">
        <v>153.9</v>
      </c>
      <c r="T457" s="166">
        <v>0</v>
      </c>
      <c r="U457" s="166">
        <f t="shared" ref="U457" si="104">T457/S457%</f>
        <v>0</v>
      </c>
      <c r="V457" s="134"/>
      <c r="W457" s="134"/>
      <c r="X457" s="39"/>
    </row>
    <row r="458" spans="1:24" ht="84" customHeight="1" outlineLevel="1">
      <c r="A458" s="222" t="s">
        <v>31</v>
      </c>
      <c r="B458" s="222"/>
      <c r="C458" s="222"/>
      <c r="D458" s="30" t="s">
        <v>12</v>
      </c>
      <c r="E458" s="31">
        <f t="shared" si="101"/>
        <v>20000</v>
      </c>
      <c r="F458" s="31">
        <f>F459+F460</f>
        <v>20000</v>
      </c>
      <c r="G458" s="31">
        <f>G459+G460</f>
        <v>0</v>
      </c>
      <c r="H458" s="31">
        <f>H459+H460</f>
        <v>0</v>
      </c>
      <c r="I458" s="32">
        <f>I459</f>
        <v>9</v>
      </c>
      <c r="J458" s="32">
        <f>J459</f>
        <v>9</v>
      </c>
      <c r="K458" s="55">
        <f t="shared" si="97"/>
        <v>100</v>
      </c>
      <c r="L458" s="31">
        <f>L459</f>
        <v>10083.5</v>
      </c>
      <c r="M458" s="31">
        <f>M459</f>
        <v>10083.5</v>
      </c>
      <c r="N458" s="55">
        <f>M458/L458%</f>
        <v>100</v>
      </c>
      <c r="O458" s="31">
        <f>O459</f>
        <v>10083.5</v>
      </c>
      <c r="P458" s="33">
        <f>O458/M458%</f>
        <v>100</v>
      </c>
      <c r="Q458" s="31">
        <f>Q459</f>
        <v>10083.5</v>
      </c>
      <c r="R458" s="55">
        <f t="shared" si="96"/>
        <v>100</v>
      </c>
      <c r="S458" s="31">
        <f>S460</f>
        <v>9916.5</v>
      </c>
      <c r="T458" s="31">
        <f>T460</f>
        <v>9916.5</v>
      </c>
      <c r="U458" s="55">
        <f t="shared" si="103"/>
        <v>100</v>
      </c>
      <c r="V458" s="134">
        <f t="shared" si="94"/>
        <v>0</v>
      </c>
      <c r="W458" s="134"/>
      <c r="X458" s="31"/>
    </row>
    <row r="459" spans="1:24" ht="84" customHeight="1" outlineLevel="1">
      <c r="A459" s="258">
        <v>1</v>
      </c>
      <c r="B459" s="260" t="s">
        <v>31</v>
      </c>
      <c r="C459" s="260" t="s">
        <v>653</v>
      </c>
      <c r="D459" s="160" t="s">
        <v>13</v>
      </c>
      <c r="E459" s="166">
        <f t="shared" si="101"/>
        <v>10083.5</v>
      </c>
      <c r="F459" s="166">
        <v>10083.5</v>
      </c>
      <c r="G459" s="166">
        <v>0</v>
      </c>
      <c r="H459" s="166">
        <v>0</v>
      </c>
      <c r="I459" s="157">
        <v>9</v>
      </c>
      <c r="J459" s="157">
        <v>9</v>
      </c>
      <c r="K459" s="158">
        <f t="shared" si="97"/>
        <v>100</v>
      </c>
      <c r="L459" s="166">
        <v>10083.5</v>
      </c>
      <c r="M459" s="166">
        <v>10083.5</v>
      </c>
      <c r="N459" s="158">
        <f>M459/L459%</f>
        <v>100</v>
      </c>
      <c r="O459" s="166">
        <v>10083.5</v>
      </c>
      <c r="P459" s="36">
        <f>O459/M459%</f>
        <v>100</v>
      </c>
      <c r="Q459" s="41">
        <v>10083.5</v>
      </c>
      <c r="R459" s="158">
        <f t="shared" si="96"/>
        <v>100</v>
      </c>
      <c r="S459" s="166" t="s">
        <v>12</v>
      </c>
      <c r="T459" s="166" t="s">
        <v>12</v>
      </c>
      <c r="U459" s="158" t="s">
        <v>12</v>
      </c>
      <c r="V459" s="134">
        <f t="shared" si="94"/>
        <v>0</v>
      </c>
      <c r="W459" s="151"/>
      <c r="X459" s="262" t="s">
        <v>711</v>
      </c>
    </row>
    <row r="460" spans="1:24" ht="85.5" customHeight="1" outlineLevel="1">
      <c r="A460" s="259"/>
      <c r="B460" s="261"/>
      <c r="C460" s="261"/>
      <c r="D460" s="160" t="s">
        <v>13</v>
      </c>
      <c r="E460" s="166">
        <f t="shared" si="101"/>
        <v>9916.5</v>
      </c>
      <c r="F460" s="166">
        <v>9916.5</v>
      </c>
      <c r="G460" s="166">
        <v>0</v>
      </c>
      <c r="H460" s="166">
        <v>0</v>
      </c>
      <c r="I460" s="157" t="s">
        <v>12</v>
      </c>
      <c r="J460" s="157" t="s">
        <v>12</v>
      </c>
      <c r="K460" s="158" t="s">
        <v>12</v>
      </c>
      <c r="L460" s="166" t="s">
        <v>12</v>
      </c>
      <c r="M460" s="166" t="s">
        <v>12</v>
      </c>
      <c r="N460" s="158" t="s">
        <v>12</v>
      </c>
      <c r="O460" s="166" t="s">
        <v>12</v>
      </c>
      <c r="P460" s="36" t="s">
        <v>12</v>
      </c>
      <c r="Q460" s="166" t="s">
        <v>12</v>
      </c>
      <c r="R460" s="158" t="s">
        <v>12</v>
      </c>
      <c r="S460" s="166">
        <v>9916.5</v>
      </c>
      <c r="T460" s="166">
        <v>9916.5</v>
      </c>
      <c r="U460" s="158">
        <f>T460/S460%</f>
        <v>100</v>
      </c>
      <c r="V460" s="134"/>
      <c r="W460" s="152"/>
      <c r="X460" s="263"/>
    </row>
    <row r="461" spans="1:24" s="18" customFormat="1" ht="37.5" customHeight="1">
      <c r="A461" s="24" t="s">
        <v>394</v>
      </c>
      <c r="B461" s="223" t="s">
        <v>521</v>
      </c>
      <c r="C461" s="223"/>
      <c r="D461" s="25" t="s">
        <v>12</v>
      </c>
      <c r="E461" s="26">
        <f t="shared" si="101"/>
        <v>16050</v>
      </c>
      <c r="F461" s="26">
        <f>F462+F468</f>
        <v>0</v>
      </c>
      <c r="G461" s="26">
        <f>G462+G468</f>
        <v>0</v>
      </c>
      <c r="H461" s="26">
        <f>H462+H468</f>
        <v>16050</v>
      </c>
      <c r="I461" s="37" t="s">
        <v>12</v>
      </c>
      <c r="J461" s="37" t="s">
        <v>12</v>
      </c>
      <c r="K461" s="84" t="s">
        <v>12</v>
      </c>
      <c r="L461" s="26" t="s">
        <v>12</v>
      </c>
      <c r="M461" s="26" t="s">
        <v>12</v>
      </c>
      <c r="N461" s="84" t="s">
        <v>12</v>
      </c>
      <c r="O461" s="26" t="s">
        <v>12</v>
      </c>
      <c r="P461" s="29" t="s">
        <v>12</v>
      </c>
      <c r="Q461" s="26" t="s">
        <v>12</v>
      </c>
      <c r="R461" s="84" t="s">
        <v>12</v>
      </c>
      <c r="S461" s="26">
        <f>S462+S468</f>
        <v>16050</v>
      </c>
      <c r="T461" s="26">
        <f>T462+T468</f>
        <v>12816.7</v>
      </c>
      <c r="U461" s="84">
        <f t="shared" si="103"/>
        <v>79.854828660436141</v>
      </c>
      <c r="V461" s="134"/>
      <c r="W461" s="134"/>
      <c r="X461" s="26"/>
    </row>
    <row r="462" spans="1:24" ht="33.75" customHeight="1" outlineLevel="1">
      <c r="A462" s="222" t="s">
        <v>362</v>
      </c>
      <c r="B462" s="222"/>
      <c r="C462" s="222"/>
      <c r="D462" s="30" t="s">
        <v>12</v>
      </c>
      <c r="E462" s="31">
        <f t="shared" si="101"/>
        <v>14300</v>
      </c>
      <c r="F462" s="31">
        <f>F463+F464+F465+F466+F467</f>
        <v>0</v>
      </c>
      <c r="G462" s="31">
        <f>G463+G464+G465+G466+G467</f>
        <v>0</v>
      </c>
      <c r="H462" s="31">
        <f>H463+H464+H465+H466+H467</f>
        <v>14300</v>
      </c>
      <c r="I462" s="32" t="s">
        <v>12</v>
      </c>
      <c r="J462" s="32" t="s">
        <v>12</v>
      </c>
      <c r="K462" s="55" t="s">
        <v>12</v>
      </c>
      <c r="L462" s="32" t="s">
        <v>12</v>
      </c>
      <c r="M462" s="32" t="s">
        <v>12</v>
      </c>
      <c r="N462" s="55" t="s">
        <v>12</v>
      </c>
      <c r="O462" s="32" t="s">
        <v>12</v>
      </c>
      <c r="P462" s="32" t="s">
        <v>12</v>
      </c>
      <c r="Q462" s="31" t="s">
        <v>12</v>
      </c>
      <c r="R462" s="55" t="s">
        <v>12</v>
      </c>
      <c r="S462" s="31">
        <f>S463+S464+S465+S466+S467</f>
        <v>14300</v>
      </c>
      <c r="T462" s="31">
        <f>T463+T464+T465+T466+T467</f>
        <v>12666.7</v>
      </c>
      <c r="U462" s="55">
        <f t="shared" si="103"/>
        <v>88.578321678321686</v>
      </c>
      <c r="V462" s="134"/>
      <c r="W462" s="134"/>
      <c r="X462" s="31"/>
    </row>
    <row r="463" spans="1:24" ht="148.5" customHeight="1" outlineLevel="1">
      <c r="A463" s="35">
        <v>1</v>
      </c>
      <c r="B463" s="161" t="s">
        <v>428</v>
      </c>
      <c r="C463" s="161" t="s">
        <v>141</v>
      </c>
      <c r="D463" s="44" t="s">
        <v>19</v>
      </c>
      <c r="E463" s="166">
        <v>10000</v>
      </c>
      <c r="F463" s="166">
        <v>0</v>
      </c>
      <c r="G463" s="36">
        <v>0</v>
      </c>
      <c r="H463" s="166">
        <v>10000</v>
      </c>
      <c r="I463" s="157" t="s">
        <v>12</v>
      </c>
      <c r="J463" s="157" t="s">
        <v>12</v>
      </c>
      <c r="K463" s="158" t="s">
        <v>12</v>
      </c>
      <c r="L463" s="157" t="s">
        <v>12</v>
      </c>
      <c r="M463" s="157" t="s">
        <v>12</v>
      </c>
      <c r="N463" s="158" t="s">
        <v>12</v>
      </c>
      <c r="O463" s="157" t="s">
        <v>12</v>
      </c>
      <c r="P463" s="157" t="s">
        <v>12</v>
      </c>
      <c r="Q463" s="166" t="s">
        <v>12</v>
      </c>
      <c r="R463" s="158" t="s">
        <v>12</v>
      </c>
      <c r="S463" s="166">
        <v>10000</v>
      </c>
      <c r="T463" s="166">
        <v>10000</v>
      </c>
      <c r="U463" s="158">
        <f t="shared" si="103"/>
        <v>100</v>
      </c>
      <c r="V463" s="134"/>
      <c r="W463" s="134"/>
      <c r="X463" s="39" t="s">
        <v>676</v>
      </c>
    </row>
    <row r="464" spans="1:24" ht="114.75" customHeight="1" outlineLevel="1">
      <c r="A464" s="35">
        <v>2</v>
      </c>
      <c r="B464" s="161" t="s">
        <v>429</v>
      </c>
      <c r="C464" s="161" t="s">
        <v>141</v>
      </c>
      <c r="D464" s="44" t="s">
        <v>19</v>
      </c>
      <c r="E464" s="166">
        <v>2000</v>
      </c>
      <c r="F464" s="166">
        <v>0</v>
      </c>
      <c r="G464" s="36">
        <v>0</v>
      </c>
      <c r="H464" s="166">
        <v>2000</v>
      </c>
      <c r="I464" s="157" t="s">
        <v>12</v>
      </c>
      <c r="J464" s="157" t="s">
        <v>12</v>
      </c>
      <c r="K464" s="158" t="s">
        <v>12</v>
      </c>
      <c r="L464" s="157" t="s">
        <v>12</v>
      </c>
      <c r="M464" s="157" t="s">
        <v>12</v>
      </c>
      <c r="N464" s="158" t="s">
        <v>12</v>
      </c>
      <c r="O464" s="157" t="s">
        <v>12</v>
      </c>
      <c r="P464" s="157" t="s">
        <v>12</v>
      </c>
      <c r="Q464" s="166" t="s">
        <v>12</v>
      </c>
      <c r="R464" s="158" t="s">
        <v>12</v>
      </c>
      <c r="S464" s="166">
        <v>2000</v>
      </c>
      <c r="T464" s="166">
        <v>2000</v>
      </c>
      <c r="U464" s="158">
        <f t="shared" si="103"/>
        <v>100</v>
      </c>
      <c r="V464" s="134"/>
      <c r="W464" s="134"/>
      <c r="X464" s="39" t="s">
        <v>677</v>
      </c>
    </row>
    <row r="465" spans="1:24" ht="118.5" customHeight="1" outlineLevel="1">
      <c r="A465" s="35">
        <v>3</v>
      </c>
      <c r="B465" s="161" t="s">
        <v>651</v>
      </c>
      <c r="C465" s="161" t="s">
        <v>141</v>
      </c>
      <c r="D465" s="44" t="s">
        <v>19</v>
      </c>
      <c r="E465" s="166">
        <v>1200</v>
      </c>
      <c r="F465" s="166">
        <v>0</v>
      </c>
      <c r="G465" s="36">
        <v>0</v>
      </c>
      <c r="H465" s="166">
        <v>1200</v>
      </c>
      <c r="I465" s="157" t="s">
        <v>12</v>
      </c>
      <c r="J465" s="157" t="s">
        <v>12</v>
      </c>
      <c r="K465" s="158" t="s">
        <v>12</v>
      </c>
      <c r="L465" s="157" t="s">
        <v>12</v>
      </c>
      <c r="M465" s="157" t="s">
        <v>12</v>
      </c>
      <c r="N465" s="158" t="s">
        <v>12</v>
      </c>
      <c r="O465" s="157" t="s">
        <v>12</v>
      </c>
      <c r="P465" s="157" t="s">
        <v>12</v>
      </c>
      <c r="Q465" s="166" t="s">
        <v>12</v>
      </c>
      <c r="R465" s="158" t="s">
        <v>12</v>
      </c>
      <c r="S465" s="166">
        <v>1200</v>
      </c>
      <c r="T465" s="166">
        <v>0</v>
      </c>
      <c r="U465" s="158">
        <f t="shared" si="103"/>
        <v>0</v>
      </c>
      <c r="V465" s="134"/>
      <c r="W465" s="134"/>
      <c r="X465" s="39" t="s">
        <v>692</v>
      </c>
    </row>
    <row r="466" spans="1:24" ht="67.5" customHeight="1" outlineLevel="1">
      <c r="A466" s="35">
        <v>4</v>
      </c>
      <c r="B466" s="161" t="s">
        <v>431</v>
      </c>
      <c r="C466" s="161" t="s">
        <v>652</v>
      </c>
      <c r="D466" s="44" t="s">
        <v>19</v>
      </c>
      <c r="E466" s="166">
        <v>800</v>
      </c>
      <c r="F466" s="166">
        <v>0</v>
      </c>
      <c r="G466" s="36">
        <v>0</v>
      </c>
      <c r="H466" s="166">
        <v>800</v>
      </c>
      <c r="I466" s="157" t="s">
        <v>12</v>
      </c>
      <c r="J466" s="157" t="s">
        <v>12</v>
      </c>
      <c r="K466" s="158" t="s">
        <v>12</v>
      </c>
      <c r="L466" s="157" t="s">
        <v>12</v>
      </c>
      <c r="M466" s="157" t="s">
        <v>12</v>
      </c>
      <c r="N466" s="158" t="s">
        <v>12</v>
      </c>
      <c r="O466" s="157" t="s">
        <v>12</v>
      </c>
      <c r="P466" s="157" t="s">
        <v>12</v>
      </c>
      <c r="Q466" s="166" t="s">
        <v>12</v>
      </c>
      <c r="R466" s="158" t="s">
        <v>12</v>
      </c>
      <c r="S466" s="166">
        <v>800</v>
      </c>
      <c r="T466" s="166">
        <v>666.7</v>
      </c>
      <c r="U466" s="158">
        <f t="shared" si="103"/>
        <v>83.337500000000006</v>
      </c>
      <c r="V466" s="134"/>
      <c r="W466" s="134"/>
      <c r="X466" s="39"/>
    </row>
    <row r="467" spans="1:24" ht="80.25" customHeight="1" outlineLevel="1">
      <c r="A467" s="35">
        <v>5</v>
      </c>
      <c r="B467" s="161" t="s">
        <v>432</v>
      </c>
      <c r="C467" s="161" t="s">
        <v>433</v>
      </c>
      <c r="D467" s="44" t="s">
        <v>16</v>
      </c>
      <c r="E467" s="166">
        <v>300</v>
      </c>
      <c r="F467" s="166">
        <v>0</v>
      </c>
      <c r="G467" s="36">
        <v>0</v>
      </c>
      <c r="H467" s="166">
        <v>300</v>
      </c>
      <c r="I467" s="157" t="s">
        <v>12</v>
      </c>
      <c r="J467" s="157" t="s">
        <v>12</v>
      </c>
      <c r="K467" s="158" t="s">
        <v>12</v>
      </c>
      <c r="L467" s="157" t="s">
        <v>12</v>
      </c>
      <c r="M467" s="157" t="s">
        <v>12</v>
      </c>
      <c r="N467" s="158" t="s">
        <v>12</v>
      </c>
      <c r="O467" s="157" t="s">
        <v>12</v>
      </c>
      <c r="P467" s="157" t="s">
        <v>12</v>
      </c>
      <c r="Q467" s="166" t="s">
        <v>12</v>
      </c>
      <c r="R467" s="158" t="s">
        <v>12</v>
      </c>
      <c r="S467" s="166">
        <v>300</v>
      </c>
      <c r="T467" s="166">
        <v>0</v>
      </c>
      <c r="U467" s="158">
        <f t="shared" si="103"/>
        <v>0</v>
      </c>
      <c r="V467" s="134"/>
      <c r="W467" s="134"/>
      <c r="X467" s="39" t="s">
        <v>693</v>
      </c>
    </row>
    <row r="468" spans="1:24" ht="45" customHeight="1" outlineLevel="1">
      <c r="A468" s="222" t="s">
        <v>363</v>
      </c>
      <c r="B468" s="222"/>
      <c r="C468" s="222"/>
      <c r="D468" s="30" t="s">
        <v>12</v>
      </c>
      <c r="E468" s="31">
        <f t="shared" ref="E468:E483" si="105">F468+G468+H468</f>
        <v>1750</v>
      </c>
      <c r="F468" s="31">
        <f>F469</f>
        <v>0</v>
      </c>
      <c r="G468" s="31">
        <f>G469</f>
        <v>0</v>
      </c>
      <c r="H468" s="31">
        <f>H469</f>
        <v>1750</v>
      </c>
      <c r="I468" s="32" t="s">
        <v>12</v>
      </c>
      <c r="J468" s="32" t="s">
        <v>12</v>
      </c>
      <c r="K468" s="55" t="s">
        <v>12</v>
      </c>
      <c r="L468" s="32" t="s">
        <v>12</v>
      </c>
      <c r="M468" s="32" t="s">
        <v>12</v>
      </c>
      <c r="N468" s="55" t="s">
        <v>12</v>
      </c>
      <c r="O468" s="32" t="s">
        <v>12</v>
      </c>
      <c r="P468" s="32" t="s">
        <v>12</v>
      </c>
      <c r="Q468" s="31" t="s">
        <v>12</v>
      </c>
      <c r="R468" s="55" t="s">
        <v>12</v>
      </c>
      <c r="S468" s="31">
        <f>S469</f>
        <v>1750</v>
      </c>
      <c r="T468" s="31">
        <f>T469</f>
        <v>150</v>
      </c>
      <c r="U468" s="55">
        <f t="shared" si="103"/>
        <v>8.5714285714285712</v>
      </c>
      <c r="V468" s="134"/>
      <c r="W468" s="134"/>
      <c r="X468" s="31"/>
    </row>
    <row r="469" spans="1:24" ht="50.25" customHeight="1" outlineLevel="1">
      <c r="A469" s="35">
        <v>1</v>
      </c>
      <c r="B469" s="161" t="s">
        <v>434</v>
      </c>
      <c r="C469" s="44" t="s">
        <v>141</v>
      </c>
      <c r="D469" s="161" t="s">
        <v>42</v>
      </c>
      <c r="E469" s="166">
        <f t="shared" si="105"/>
        <v>1750</v>
      </c>
      <c r="F469" s="166">
        <v>0</v>
      </c>
      <c r="G469" s="166">
        <v>0</v>
      </c>
      <c r="H469" s="166">
        <v>1750</v>
      </c>
      <c r="I469" s="157" t="s">
        <v>12</v>
      </c>
      <c r="J469" s="157" t="s">
        <v>12</v>
      </c>
      <c r="K469" s="158" t="s">
        <v>12</v>
      </c>
      <c r="L469" s="157" t="s">
        <v>12</v>
      </c>
      <c r="M469" s="157" t="s">
        <v>12</v>
      </c>
      <c r="N469" s="158" t="s">
        <v>12</v>
      </c>
      <c r="O469" s="157" t="s">
        <v>12</v>
      </c>
      <c r="P469" s="157" t="s">
        <v>12</v>
      </c>
      <c r="Q469" s="166" t="s">
        <v>12</v>
      </c>
      <c r="R469" s="158" t="s">
        <v>12</v>
      </c>
      <c r="S469" s="166">
        <v>1750</v>
      </c>
      <c r="T469" s="166">
        <v>150</v>
      </c>
      <c r="U469" s="158">
        <f t="shared" si="103"/>
        <v>8.5714285714285712</v>
      </c>
      <c r="V469" s="134"/>
      <c r="W469" s="134"/>
      <c r="X469" s="39" t="s">
        <v>694</v>
      </c>
    </row>
    <row r="470" spans="1:24" s="18" customFormat="1" ht="45" customHeight="1">
      <c r="A470" s="24" t="s">
        <v>395</v>
      </c>
      <c r="B470" s="223" t="s">
        <v>522</v>
      </c>
      <c r="C470" s="223"/>
      <c r="D470" s="25" t="s">
        <v>12</v>
      </c>
      <c r="E470" s="26">
        <f t="shared" si="105"/>
        <v>2000</v>
      </c>
      <c r="F470" s="26">
        <f>F471+F473</f>
        <v>0</v>
      </c>
      <c r="G470" s="26">
        <f>G471+G473</f>
        <v>0</v>
      </c>
      <c r="H470" s="26">
        <f>H471+H473</f>
        <v>2000</v>
      </c>
      <c r="I470" s="37" t="s">
        <v>12</v>
      </c>
      <c r="J470" s="37" t="s">
        <v>12</v>
      </c>
      <c r="K470" s="84" t="s">
        <v>12</v>
      </c>
      <c r="L470" s="37" t="s">
        <v>12</v>
      </c>
      <c r="M470" s="37" t="s">
        <v>12</v>
      </c>
      <c r="N470" s="84" t="s">
        <v>12</v>
      </c>
      <c r="O470" s="37" t="s">
        <v>12</v>
      </c>
      <c r="P470" s="37" t="s">
        <v>12</v>
      </c>
      <c r="Q470" s="26" t="s">
        <v>12</v>
      </c>
      <c r="R470" s="84" t="s">
        <v>12</v>
      </c>
      <c r="S470" s="26">
        <f>S471+S473</f>
        <v>2000</v>
      </c>
      <c r="T470" s="26">
        <f>T471+T473</f>
        <v>2000</v>
      </c>
      <c r="U470" s="84">
        <f t="shared" si="103"/>
        <v>100</v>
      </c>
      <c r="V470" s="134"/>
      <c r="W470" s="134"/>
      <c r="X470" s="26"/>
    </row>
    <row r="471" spans="1:24" ht="43.5" customHeight="1" outlineLevel="1">
      <c r="A471" s="222" t="s">
        <v>362</v>
      </c>
      <c r="B471" s="222"/>
      <c r="C471" s="222"/>
      <c r="D471" s="30" t="s">
        <v>12</v>
      </c>
      <c r="E471" s="31">
        <f t="shared" si="105"/>
        <v>1540</v>
      </c>
      <c r="F471" s="31">
        <f>F472</f>
        <v>0</v>
      </c>
      <c r="G471" s="31">
        <f>G472</f>
        <v>0</v>
      </c>
      <c r="H471" s="31">
        <f>H472</f>
        <v>1540</v>
      </c>
      <c r="I471" s="32" t="s">
        <v>12</v>
      </c>
      <c r="J471" s="32" t="s">
        <v>12</v>
      </c>
      <c r="K471" s="55" t="s">
        <v>12</v>
      </c>
      <c r="L471" s="32" t="s">
        <v>12</v>
      </c>
      <c r="M471" s="32" t="s">
        <v>12</v>
      </c>
      <c r="N471" s="55" t="s">
        <v>12</v>
      </c>
      <c r="O471" s="32" t="s">
        <v>12</v>
      </c>
      <c r="P471" s="32" t="s">
        <v>12</v>
      </c>
      <c r="Q471" s="31" t="s">
        <v>12</v>
      </c>
      <c r="R471" s="55" t="s">
        <v>12</v>
      </c>
      <c r="S471" s="31">
        <f>S472</f>
        <v>1540</v>
      </c>
      <c r="T471" s="31">
        <f>T472</f>
        <v>1540</v>
      </c>
      <c r="U471" s="55">
        <f t="shared" si="103"/>
        <v>100</v>
      </c>
      <c r="V471" s="134"/>
      <c r="W471" s="134"/>
      <c r="X471" s="31"/>
    </row>
    <row r="472" spans="1:24" ht="60" customHeight="1" outlineLevel="1">
      <c r="A472" s="35">
        <v>1</v>
      </c>
      <c r="B472" s="44" t="s">
        <v>435</v>
      </c>
      <c r="C472" s="44" t="s">
        <v>141</v>
      </c>
      <c r="D472" s="44" t="s">
        <v>16</v>
      </c>
      <c r="E472" s="166">
        <f t="shared" si="105"/>
        <v>1540</v>
      </c>
      <c r="F472" s="166">
        <v>0</v>
      </c>
      <c r="G472" s="166">
        <v>0</v>
      </c>
      <c r="H472" s="166">
        <v>1540</v>
      </c>
      <c r="I472" s="157" t="s">
        <v>12</v>
      </c>
      <c r="J472" s="157" t="s">
        <v>12</v>
      </c>
      <c r="K472" s="158" t="s">
        <v>12</v>
      </c>
      <c r="L472" s="157" t="s">
        <v>12</v>
      </c>
      <c r="M472" s="157" t="s">
        <v>12</v>
      </c>
      <c r="N472" s="158" t="s">
        <v>12</v>
      </c>
      <c r="O472" s="157" t="s">
        <v>12</v>
      </c>
      <c r="P472" s="157" t="s">
        <v>12</v>
      </c>
      <c r="Q472" s="166" t="s">
        <v>12</v>
      </c>
      <c r="R472" s="158" t="s">
        <v>12</v>
      </c>
      <c r="S472" s="166">
        <v>1540</v>
      </c>
      <c r="T472" s="166">
        <v>1540</v>
      </c>
      <c r="U472" s="158">
        <f t="shared" si="103"/>
        <v>100</v>
      </c>
      <c r="V472" s="134"/>
      <c r="W472" s="134"/>
      <c r="X472" s="39"/>
    </row>
    <row r="473" spans="1:24" ht="48" customHeight="1" outlineLevel="1">
      <c r="A473" s="222" t="s">
        <v>365</v>
      </c>
      <c r="B473" s="222"/>
      <c r="C473" s="222"/>
      <c r="D473" s="30" t="s">
        <v>12</v>
      </c>
      <c r="E473" s="31">
        <f t="shared" si="105"/>
        <v>460</v>
      </c>
      <c r="F473" s="31">
        <f>F474</f>
        <v>0</v>
      </c>
      <c r="G473" s="31">
        <f>G474</f>
        <v>0</v>
      </c>
      <c r="H473" s="31">
        <f>H474</f>
        <v>460</v>
      </c>
      <c r="I473" s="32" t="s">
        <v>12</v>
      </c>
      <c r="J473" s="32" t="s">
        <v>12</v>
      </c>
      <c r="K473" s="55" t="s">
        <v>12</v>
      </c>
      <c r="L473" s="32" t="s">
        <v>12</v>
      </c>
      <c r="M473" s="32" t="s">
        <v>12</v>
      </c>
      <c r="N473" s="55" t="s">
        <v>12</v>
      </c>
      <c r="O473" s="32" t="s">
        <v>12</v>
      </c>
      <c r="P473" s="32" t="s">
        <v>12</v>
      </c>
      <c r="Q473" s="31" t="s">
        <v>12</v>
      </c>
      <c r="R473" s="55" t="s">
        <v>12</v>
      </c>
      <c r="S473" s="31">
        <f>S474</f>
        <v>460</v>
      </c>
      <c r="T473" s="31">
        <f>T474</f>
        <v>460</v>
      </c>
      <c r="U473" s="55">
        <f t="shared" si="103"/>
        <v>100.00000000000001</v>
      </c>
      <c r="V473" s="134"/>
      <c r="W473" s="134"/>
      <c r="X473" s="31"/>
    </row>
    <row r="474" spans="1:24" ht="48.75" customHeight="1" outlineLevel="1">
      <c r="A474" s="35">
        <v>1</v>
      </c>
      <c r="B474" s="161" t="s">
        <v>435</v>
      </c>
      <c r="C474" s="44" t="s">
        <v>141</v>
      </c>
      <c r="D474" s="44" t="s">
        <v>16</v>
      </c>
      <c r="E474" s="166">
        <f t="shared" si="105"/>
        <v>460</v>
      </c>
      <c r="F474" s="166">
        <v>0</v>
      </c>
      <c r="G474" s="166">
        <v>0</v>
      </c>
      <c r="H474" s="166">
        <v>460</v>
      </c>
      <c r="I474" s="157" t="s">
        <v>12</v>
      </c>
      <c r="J474" s="157" t="s">
        <v>12</v>
      </c>
      <c r="K474" s="158" t="s">
        <v>12</v>
      </c>
      <c r="L474" s="157" t="s">
        <v>12</v>
      </c>
      <c r="M474" s="157" t="s">
        <v>12</v>
      </c>
      <c r="N474" s="158" t="s">
        <v>12</v>
      </c>
      <c r="O474" s="157" t="s">
        <v>12</v>
      </c>
      <c r="P474" s="157" t="s">
        <v>12</v>
      </c>
      <c r="Q474" s="166" t="s">
        <v>12</v>
      </c>
      <c r="R474" s="158" t="s">
        <v>12</v>
      </c>
      <c r="S474" s="166">
        <v>460</v>
      </c>
      <c r="T474" s="166">
        <v>460</v>
      </c>
      <c r="U474" s="158">
        <f t="shared" si="103"/>
        <v>100.00000000000001</v>
      </c>
      <c r="V474" s="134"/>
      <c r="W474" s="134"/>
      <c r="X474" s="39"/>
    </row>
    <row r="475" spans="1:24" s="18" customFormat="1" ht="33.75" customHeight="1">
      <c r="A475" s="14" t="s">
        <v>59</v>
      </c>
      <c r="B475" s="226" t="s">
        <v>582</v>
      </c>
      <c r="C475" s="226"/>
      <c r="D475" s="15" t="s">
        <v>12</v>
      </c>
      <c r="E475" s="16">
        <f t="shared" si="105"/>
        <v>10336.203</v>
      </c>
      <c r="F475" s="16">
        <f t="shared" ref="F475:H477" si="106">F476</f>
        <v>8372.2999999999993</v>
      </c>
      <c r="G475" s="16">
        <f t="shared" si="106"/>
        <v>1963.9029999999998</v>
      </c>
      <c r="H475" s="16">
        <f t="shared" si="106"/>
        <v>0</v>
      </c>
      <c r="I475" s="6" t="s">
        <v>12</v>
      </c>
      <c r="J475" s="6" t="s">
        <v>12</v>
      </c>
      <c r="K475" s="105" t="s">
        <v>12</v>
      </c>
      <c r="L475" s="16" t="s">
        <v>12</v>
      </c>
      <c r="M475" s="16" t="s">
        <v>12</v>
      </c>
      <c r="N475" s="105" t="s">
        <v>12</v>
      </c>
      <c r="O475" s="16" t="s">
        <v>12</v>
      </c>
      <c r="P475" s="17" t="s">
        <v>12</v>
      </c>
      <c r="Q475" s="16" t="s">
        <v>12</v>
      </c>
      <c r="R475" s="105" t="s">
        <v>12</v>
      </c>
      <c r="S475" s="16">
        <f t="shared" ref="S475:T478" si="107">S476</f>
        <v>10336.203</v>
      </c>
      <c r="T475" s="16">
        <f t="shared" si="107"/>
        <v>10336.203</v>
      </c>
      <c r="U475" s="105">
        <f t="shared" si="103"/>
        <v>100</v>
      </c>
      <c r="V475" s="134"/>
      <c r="W475" s="134"/>
      <c r="X475" s="16"/>
    </row>
    <row r="476" spans="1:24" s="18" customFormat="1" ht="31.5" customHeight="1">
      <c r="A476" s="19" t="s">
        <v>60</v>
      </c>
      <c r="B476" s="227" t="s">
        <v>571</v>
      </c>
      <c r="C476" s="227"/>
      <c r="D476" s="20" t="s">
        <v>12</v>
      </c>
      <c r="E476" s="21">
        <f t="shared" si="105"/>
        <v>10336.203</v>
      </c>
      <c r="F476" s="21">
        <f t="shared" si="106"/>
        <v>8372.2999999999993</v>
      </c>
      <c r="G476" s="21">
        <f t="shared" si="106"/>
        <v>1963.9029999999998</v>
      </c>
      <c r="H476" s="21">
        <f t="shared" si="106"/>
        <v>0</v>
      </c>
      <c r="I476" s="22" t="s">
        <v>12</v>
      </c>
      <c r="J476" s="22" t="s">
        <v>12</v>
      </c>
      <c r="K476" s="106" t="s">
        <v>12</v>
      </c>
      <c r="L476" s="21" t="s">
        <v>12</v>
      </c>
      <c r="M476" s="21" t="s">
        <v>12</v>
      </c>
      <c r="N476" s="106" t="s">
        <v>12</v>
      </c>
      <c r="O476" s="21" t="s">
        <v>12</v>
      </c>
      <c r="P476" s="23" t="s">
        <v>12</v>
      </c>
      <c r="Q476" s="21" t="s">
        <v>12</v>
      </c>
      <c r="R476" s="106" t="s">
        <v>12</v>
      </c>
      <c r="S476" s="21">
        <f t="shared" si="107"/>
        <v>10336.203</v>
      </c>
      <c r="T476" s="21">
        <f t="shared" si="107"/>
        <v>10336.203</v>
      </c>
      <c r="U476" s="106">
        <f t="shared" si="103"/>
        <v>100</v>
      </c>
      <c r="V476" s="134"/>
      <c r="W476" s="134"/>
      <c r="X476" s="21"/>
    </row>
    <row r="477" spans="1:24" s="18" customFormat="1" ht="42.75" customHeight="1">
      <c r="A477" s="24" t="s">
        <v>61</v>
      </c>
      <c r="B477" s="223" t="s">
        <v>583</v>
      </c>
      <c r="C477" s="223"/>
      <c r="D477" s="25" t="s">
        <v>12</v>
      </c>
      <c r="E477" s="26">
        <f t="shared" si="105"/>
        <v>10336.203</v>
      </c>
      <c r="F477" s="26">
        <f>F478</f>
        <v>8372.2999999999993</v>
      </c>
      <c r="G477" s="26">
        <f t="shared" si="106"/>
        <v>1963.9029999999998</v>
      </c>
      <c r="H477" s="26">
        <f t="shared" si="106"/>
        <v>0</v>
      </c>
      <c r="I477" s="37" t="s">
        <v>12</v>
      </c>
      <c r="J477" s="37" t="s">
        <v>12</v>
      </c>
      <c r="K477" s="84" t="s">
        <v>12</v>
      </c>
      <c r="L477" s="26" t="s">
        <v>12</v>
      </c>
      <c r="M477" s="26" t="s">
        <v>12</v>
      </c>
      <c r="N477" s="84" t="s">
        <v>12</v>
      </c>
      <c r="O477" s="26" t="s">
        <v>12</v>
      </c>
      <c r="P477" s="29" t="s">
        <v>12</v>
      </c>
      <c r="Q477" s="26" t="s">
        <v>12</v>
      </c>
      <c r="R477" s="84" t="s">
        <v>12</v>
      </c>
      <c r="S477" s="26">
        <f t="shared" si="107"/>
        <v>10336.203</v>
      </c>
      <c r="T477" s="26">
        <f t="shared" si="107"/>
        <v>10336.203</v>
      </c>
      <c r="U477" s="84">
        <f t="shared" si="103"/>
        <v>100</v>
      </c>
      <c r="V477" s="134"/>
      <c r="W477" s="134"/>
      <c r="X477" s="26"/>
    </row>
    <row r="478" spans="1:24" ht="45" customHeight="1" outlineLevel="1">
      <c r="A478" s="222" t="s">
        <v>321</v>
      </c>
      <c r="B478" s="222"/>
      <c r="C478" s="222"/>
      <c r="D478" s="30" t="s">
        <v>12</v>
      </c>
      <c r="E478" s="31">
        <f t="shared" si="105"/>
        <v>10336.203</v>
      </c>
      <c r="F478" s="31">
        <f>F479</f>
        <v>8372.2999999999993</v>
      </c>
      <c r="G478" s="31">
        <f>G479</f>
        <v>1963.9029999999998</v>
      </c>
      <c r="H478" s="31">
        <f>H479</f>
        <v>0</v>
      </c>
      <c r="I478" s="32" t="s">
        <v>12</v>
      </c>
      <c r="J478" s="32" t="s">
        <v>12</v>
      </c>
      <c r="K478" s="55" t="s">
        <v>12</v>
      </c>
      <c r="L478" s="31" t="s">
        <v>12</v>
      </c>
      <c r="M478" s="31" t="s">
        <v>12</v>
      </c>
      <c r="N478" s="55" t="s">
        <v>12</v>
      </c>
      <c r="O478" s="31" t="s">
        <v>12</v>
      </c>
      <c r="P478" s="33" t="s">
        <v>12</v>
      </c>
      <c r="Q478" s="31" t="s">
        <v>12</v>
      </c>
      <c r="R478" s="55" t="s">
        <v>12</v>
      </c>
      <c r="S478" s="31">
        <f t="shared" si="107"/>
        <v>10336.203</v>
      </c>
      <c r="T478" s="31">
        <f t="shared" si="107"/>
        <v>10336.203</v>
      </c>
      <c r="U478" s="55">
        <f t="shared" si="103"/>
        <v>100</v>
      </c>
      <c r="V478" s="134"/>
      <c r="W478" s="134"/>
      <c r="X478" s="31"/>
    </row>
    <row r="479" spans="1:24" ht="166.5" customHeight="1" outlineLevel="1">
      <c r="A479" s="35">
        <v>1</v>
      </c>
      <c r="B479" s="161" t="s">
        <v>321</v>
      </c>
      <c r="C479" s="161" t="s">
        <v>654</v>
      </c>
      <c r="D479" s="161" t="s">
        <v>16</v>
      </c>
      <c r="E479" s="166">
        <f t="shared" si="105"/>
        <v>10336.203</v>
      </c>
      <c r="F479" s="166">
        <v>8372.2999999999993</v>
      </c>
      <c r="G479" s="166">
        <v>1963.9029999999998</v>
      </c>
      <c r="H479" s="166">
        <v>0</v>
      </c>
      <c r="I479" s="157" t="s">
        <v>12</v>
      </c>
      <c r="J479" s="157" t="s">
        <v>12</v>
      </c>
      <c r="K479" s="158" t="s">
        <v>12</v>
      </c>
      <c r="L479" s="166" t="s">
        <v>12</v>
      </c>
      <c r="M479" s="166" t="s">
        <v>12</v>
      </c>
      <c r="N479" s="158" t="s">
        <v>12</v>
      </c>
      <c r="O479" s="166" t="s">
        <v>12</v>
      </c>
      <c r="P479" s="36" t="s">
        <v>12</v>
      </c>
      <c r="Q479" s="166" t="s">
        <v>12</v>
      </c>
      <c r="R479" s="158" t="s">
        <v>12</v>
      </c>
      <c r="S479" s="166">
        <v>10336.203</v>
      </c>
      <c r="T479" s="166">
        <v>10336.203</v>
      </c>
      <c r="U479" s="158">
        <f t="shared" si="103"/>
        <v>100</v>
      </c>
      <c r="V479" s="134"/>
      <c r="W479" s="134"/>
      <c r="X479" s="166" t="s">
        <v>707</v>
      </c>
    </row>
    <row r="480" spans="1:24" s="18" customFormat="1" ht="39.75" customHeight="1">
      <c r="A480" s="14" t="s">
        <v>63</v>
      </c>
      <c r="B480" s="226" t="s">
        <v>576</v>
      </c>
      <c r="C480" s="226"/>
      <c r="D480" s="15" t="s">
        <v>12</v>
      </c>
      <c r="E480" s="16">
        <f>F480+G480+H480</f>
        <v>473467.48764999997</v>
      </c>
      <c r="F480" s="16">
        <f>F481+F487</f>
        <v>383508.70167606196</v>
      </c>
      <c r="G480" s="16">
        <f>G481+G487</f>
        <v>89958.785973938007</v>
      </c>
      <c r="H480" s="16">
        <f>H481+H487</f>
        <v>0</v>
      </c>
      <c r="I480" s="6" t="s">
        <v>12</v>
      </c>
      <c r="J480" s="6" t="s">
        <v>12</v>
      </c>
      <c r="K480" s="105" t="s">
        <v>12</v>
      </c>
      <c r="L480" s="16" t="s">
        <v>12</v>
      </c>
      <c r="M480" s="16" t="s">
        <v>12</v>
      </c>
      <c r="N480" s="105" t="s">
        <v>12</v>
      </c>
      <c r="O480" s="16" t="s">
        <v>12</v>
      </c>
      <c r="P480" s="17" t="s">
        <v>12</v>
      </c>
      <c r="Q480" s="16" t="s">
        <v>12</v>
      </c>
      <c r="R480" s="105" t="s">
        <v>12</v>
      </c>
      <c r="S480" s="16">
        <f>S481+S487</f>
        <v>473467.48764999997</v>
      </c>
      <c r="T480" s="16">
        <f>T481+T487</f>
        <v>415775.89764999994</v>
      </c>
      <c r="U480" s="105">
        <f t="shared" si="103"/>
        <v>87.815089419054857</v>
      </c>
      <c r="V480" s="134"/>
      <c r="W480" s="134"/>
      <c r="X480" s="15"/>
    </row>
    <row r="481" spans="1:24" s="18" customFormat="1" ht="31.5" customHeight="1">
      <c r="A481" s="19" t="s">
        <v>64</v>
      </c>
      <c r="B481" s="227" t="s">
        <v>533</v>
      </c>
      <c r="C481" s="227"/>
      <c r="D481" s="20" t="s">
        <v>12</v>
      </c>
      <c r="E481" s="21">
        <f t="shared" si="105"/>
        <v>146212.29999999999</v>
      </c>
      <c r="F481" s="21">
        <f t="shared" ref="F481:H483" si="108">F482</f>
        <v>118432</v>
      </c>
      <c r="G481" s="21">
        <f t="shared" si="108"/>
        <v>27780.3</v>
      </c>
      <c r="H481" s="21">
        <f t="shared" si="108"/>
        <v>0</v>
      </c>
      <c r="I481" s="22" t="s">
        <v>12</v>
      </c>
      <c r="J481" s="22" t="s">
        <v>12</v>
      </c>
      <c r="K481" s="106" t="s">
        <v>12</v>
      </c>
      <c r="L481" s="21" t="s">
        <v>12</v>
      </c>
      <c r="M481" s="21" t="s">
        <v>12</v>
      </c>
      <c r="N481" s="106" t="s">
        <v>12</v>
      </c>
      <c r="O481" s="21" t="s">
        <v>12</v>
      </c>
      <c r="P481" s="23" t="s">
        <v>12</v>
      </c>
      <c r="Q481" s="21" t="s">
        <v>12</v>
      </c>
      <c r="R481" s="106" t="s">
        <v>12</v>
      </c>
      <c r="S481" s="21">
        <f>S482</f>
        <v>146212.29999999999</v>
      </c>
      <c r="T481" s="21">
        <f>T482</f>
        <v>89552.299999999988</v>
      </c>
      <c r="U481" s="106">
        <f t="shared" si="103"/>
        <v>61.248130287260373</v>
      </c>
      <c r="V481" s="134"/>
      <c r="W481" s="134"/>
      <c r="X481" s="20"/>
    </row>
    <row r="482" spans="1:24" s="18" customFormat="1" ht="31.5" customHeight="1">
      <c r="A482" s="24" t="s">
        <v>65</v>
      </c>
      <c r="B482" s="223" t="s">
        <v>534</v>
      </c>
      <c r="C482" s="223"/>
      <c r="D482" s="25" t="s">
        <v>12</v>
      </c>
      <c r="E482" s="26">
        <f t="shared" si="105"/>
        <v>146212.29999999999</v>
      </c>
      <c r="F482" s="26">
        <f>F483+F485</f>
        <v>118432</v>
      </c>
      <c r="G482" s="26">
        <f>G483+G485</f>
        <v>27780.3</v>
      </c>
      <c r="H482" s="26">
        <f>H483+H485</f>
        <v>0</v>
      </c>
      <c r="I482" s="37" t="s">
        <v>12</v>
      </c>
      <c r="J482" s="37" t="s">
        <v>12</v>
      </c>
      <c r="K482" s="84" t="s">
        <v>12</v>
      </c>
      <c r="L482" s="26" t="s">
        <v>12</v>
      </c>
      <c r="M482" s="26" t="s">
        <v>12</v>
      </c>
      <c r="N482" s="84" t="s">
        <v>12</v>
      </c>
      <c r="O482" s="26" t="s">
        <v>12</v>
      </c>
      <c r="P482" s="29" t="s">
        <v>12</v>
      </c>
      <c r="Q482" s="26" t="s">
        <v>12</v>
      </c>
      <c r="R482" s="84" t="s">
        <v>12</v>
      </c>
      <c r="S482" s="26">
        <f>S483+S485</f>
        <v>146212.29999999999</v>
      </c>
      <c r="T482" s="26">
        <f>T483+T485</f>
        <v>89552.299999999988</v>
      </c>
      <c r="U482" s="84">
        <f>T482/S482%</f>
        <v>61.248130287260373</v>
      </c>
      <c r="V482" s="134"/>
      <c r="W482" s="134"/>
      <c r="X482" s="25"/>
    </row>
    <row r="483" spans="1:24" ht="41.25" customHeight="1" outlineLevel="1">
      <c r="A483" s="222" t="s">
        <v>317</v>
      </c>
      <c r="B483" s="222"/>
      <c r="C483" s="222"/>
      <c r="D483" s="30" t="s">
        <v>12</v>
      </c>
      <c r="E483" s="31">
        <f t="shared" si="105"/>
        <v>72635.8</v>
      </c>
      <c r="F483" s="31">
        <f>F484</f>
        <v>58835</v>
      </c>
      <c r="G483" s="31">
        <f t="shared" si="108"/>
        <v>13800.8</v>
      </c>
      <c r="H483" s="31">
        <f t="shared" si="108"/>
        <v>0</v>
      </c>
      <c r="I483" s="32" t="s">
        <v>12</v>
      </c>
      <c r="J483" s="32" t="s">
        <v>12</v>
      </c>
      <c r="K483" s="55" t="s">
        <v>12</v>
      </c>
      <c r="L483" s="31" t="s">
        <v>12</v>
      </c>
      <c r="M483" s="31" t="s">
        <v>12</v>
      </c>
      <c r="N483" s="55" t="s">
        <v>12</v>
      </c>
      <c r="O483" s="31" t="s">
        <v>12</v>
      </c>
      <c r="P483" s="33" t="s">
        <v>12</v>
      </c>
      <c r="Q483" s="31" t="s">
        <v>12</v>
      </c>
      <c r="R483" s="55" t="s">
        <v>12</v>
      </c>
      <c r="S483" s="31">
        <f>S484</f>
        <v>72635.8</v>
      </c>
      <c r="T483" s="31">
        <f>T484</f>
        <v>57275.7</v>
      </c>
      <c r="U483" s="55">
        <f t="shared" si="103"/>
        <v>78.853265194298118</v>
      </c>
      <c r="V483" s="134"/>
      <c r="W483" s="134"/>
      <c r="X483" s="31"/>
    </row>
    <row r="484" spans="1:24" ht="351" customHeight="1" outlineLevel="1">
      <c r="A484" s="35">
        <v>1</v>
      </c>
      <c r="B484" s="161" t="s">
        <v>36</v>
      </c>
      <c r="C484" s="161" t="s">
        <v>420</v>
      </c>
      <c r="D484" s="161" t="s">
        <v>16</v>
      </c>
      <c r="E484" s="166">
        <v>72635.8</v>
      </c>
      <c r="F484" s="166">
        <v>58835</v>
      </c>
      <c r="G484" s="166">
        <v>13800.8</v>
      </c>
      <c r="H484" s="166">
        <v>0</v>
      </c>
      <c r="I484" s="157" t="s">
        <v>12</v>
      </c>
      <c r="J484" s="157" t="s">
        <v>12</v>
      </c>
      <c r="K484" s="158" t="s">
        <v>12</v>
      </c>
      <c r="L484" s="166" t="s">
        <v>12</v>
      </c>
      <c r="M484" s="166" t="s">
        <v>12</v>
      </c>
      <c r="N484" s="158" t="s">
        <v>12</v>
      </c>
      <c r="O484" s="166" t="s">
        <v>12</v>
      </c>
      <c r="P484" s="36" t="s">
        <v>12</v>
      </c>
      <c r="Q484" s="166" t="s">
        <v>12</v>
      </c>
      <c r="R484" s="158" t="s">
        <v>12</v>
      </c>
      <c r="S484" s="166">
        <v>72635.8</v>
      </c>
      <c r="T484" s="166">
        <v>57275.7</v>
      </c>
      <c r="U484" s="158">
        <f t="shared" si="103"/>
        <v>78.853265194298118</v>
      </c>
      <c r="V484" s="134"/>
      <c r="W484" s="134"/>
      <c r="X484" s="166" t="s">
        <v>724</v>
      </c>
    </row>
    <row r="485" spans="1:24" ht="37.5" customHeight="1" outlineLevel="1">
      <c r="A485" s="222" t="s">
        <v>708</v>
      </c>
      <c r="B485" s="222"/>
      <c r="C485" s="222"/>
      <c r="D485" s="87"/>
      <c r="E485" s="31">
        <f>F485+G485+H485</f>
        <v>73576.5</v>
      </c>
      <c r="F485" s="31">
        <f>F486</f>
        <v>59597</v>
      </c>
      <c r="G485" s="31">
        <f>G486</f>
        <v>13979.5</v>
      </c>
      <c r="H485" s="31">
        <f>H486</f>
        <v>0</v>
      </c>
      <c r="I485" s="32" t="s">
        <v>12</v>
      </c>
      <c r="J485" s="32" t="s">
        <v>12</v>
      </c>
      <c r="K485" s="55" t="s">
        <v>12</v>
      </c>
      <c r="L485" s="31" t="s">
        <v>12</v>
      </c>
      <c r="M485" s="31" t="s">
        <v>12</v>
      </c>
      <c r="N485" s="55" t="s">
        <v>12</v>
      </c>
      <c r="O485" s="31" t="s">
        <v>12</v>
      </c>
      <c r="P485" s="33" t="s">
        <v>12</v>
      </c>
      <c r="Q485" s="31" t="s">
        <v>12</v>
      </c>
      <c r="R485" s="55" t="s">
        <v>12</v>
      </c>
      <c r="S485" s="31">
        <f>S486</f>
        <v>73576.5</v>
      </c>
      <c r="T485" s="31">
        <f>T486</f>
        <v>32276.6</v>
      </c>
      <c r="U485" s="55">
        <f t="shared" si="103"/>
        <v>43.868082879723822</v>
      </c>
      <c r="V485" s="134"/>
      <c r="W485" s="134"/>
      <c r="X485" s="31"/>
    </row>
    <row r="486" spans="1:24" ht="351" customHeight="1" outlineLevel="1">
      <c r="A486" s="35">
        <v>1</v>
      </c>
      <c r="B486" s="39" t="s">
        <v>709</v>
      </c>
      <c r="C486" s="161" t="s">
        <v>420</v>
      </c>
      <c r="D486" s="161" t="s">
        <v>19</v>
      </c>
      <c r="E486" s="166">
        <f>F486+G486+H486</f>
        <v>73576.5</v>
      </c>
      <c r="F486" s="166">
        <v>59597</v>
      </c>
      <c r="G486" s="166">
        <v>13979.5</v>
      </c>
      <c r="H486" s="166">
        <v>0</v>
      </c>
      <c r="I486" s="157" t="s">
        <v>12</v>
      </c>
      <c r="J486" s="157" t="s">
        <v>12</v>
      </c>
      <c r="K486" s="158" t="s">
        <v>12</v>
      </c>
      <c r="L486" s="157" t="s">
        <v>12</v>
      </c>
      <c r="M486" s="157" t="s">
        <v>12</v>
      </c>
      <c r="N486" s="158" t="s">
        <v>12</v>
      </c>
      <c r="O486" s="157" t="s">
        <v>12</v>
      </c>
      <c r="P486" s="157" t="s">
        <v>12</v>
      </c>
      <c r="Q486" s="166" t="s">
        <v>12</v>
      </c>
      <c r="R486" s="158" t="s">
        <v>12</v>
      </c>
      <c r="S486" s="166">
        <v>73576.5</v>
      </c>
      <c r="T486" s="166">
        <v>32276.6</v>
      </c>
      <c r="U486" s="158">
        <f t="shared" si="103"/>
        <v>43.868082879723822</v>
      </c>
      <c r="V486" s="134"/>
      <c r="W486" s="153"/>
      <c r="X486" s="52"/>
    </row>
    <row r="487" spans="1:24" s="18" customFormat="1" ht="57" customHeight="1">
      <c r="A487" s="19" t="s">
        <v>402</v>
      </c>
      <c r="B487" s="227" t="s">
        <v>535</v>
      </c>
      <c r="C487" s="227"/>
      <c r="D487" s="20" t="s">
        <v>12</v>
      </c>
      <c r="E487" s="21">
        <f>F487+G487+H487</f>
        <v>327255.18764999998</v>
      </c>
      <c r="F487" s="21">
        <f t="shared" ref="F487:H488" si="109">F488</f>
        <v>265076.70167606196</v>
      </c>
      <c r="G487" s="21">
        <f t="shared" si="109"/>
        <v>62178.485973938012</v>
      </c>
      <c r="H487" s="21">
        <f t="shared" si="109"/>
        <v>0</v>
      </c>
      <c r="I487" s="22" t="s">
        <v>12</v>
      </c>
      <c r="J487" s="22" t="s">
        <v>12</v>
      </c>
      <c r="K487" s="106" t="s">
        <v>12</v>
      </c>
      <c r="L487" s="21" t="s">
        <v>12</v>
      </c>
      <c r="M487" s="21" t="s">
        <v>12</v>
      </c>
      <c r="N487" s="106" t="s">
        <v>12</v>
      </c>
      <c r="O487" s="21" t="s">
        <v>12</v>
      </c>
      <c r="P487" s="23" t="s">
        <v>12</v>
      </c>
      <c r="Q487" s="21" t="s">
        <v>12</v>
      </c>
      <c r="R487" s="106" t="s">
        <v>12</v>
      </c>
      <c r="S487" s="21">
        <f>S488</f>
        <v>327255.18764999998</v>
      </c>
      <c r="T487" s="21">
        <f>T488</f>
        <v>326223.59764999995</v>
      </c>
      <c r="U487" s="106">
        <f t="shared" si="103"/>
        <v>99.684775050501784</v>
      </c>
      <c r="V487" s="134"/>
      <c r="W487" s="134"/>
      <c r="X487" s="21"/>
    </row>
    <row r="488" spans="1:24" ht="57.75" customHeight="1">
      <c r="A488" s="24" t="s">
        <v>403</v>
      </c>
      <c r="B488" s="223" t="s">
        <v>577</v>
      </c>
      <c r="C488" s="223"/>
      <c r="D488" s="25" t="s">
        <v>12</v>
      </c>
      <c r="E488" s="26">
        <f>F488+G488+H488</f>
        <v>327255.18764999998</v>
      </c>
      <c r="F488" s="26">
        <f t="shared" si="109"/>
        <v>265076.70167606196</v>
      </c>
      <c r="G488" s="26">
        <f t="shared" si="109"/>
        <v>62178.485973938012</v>
      </c>
      <c r="H488" s="26">
        <f t="shared" si="109"/>
        <v>0</v>
      </c>
      <c r="I488" s="37" t="s">
        <v>12</v>
      </c>
      <c r="J488" s="37" t="s">
        <v>12</v>
      </c>
      <c r="K488" s="84" t="s">
        <v>12</v>
      </c>
      <c r="L488" s="26" t="s">
        <v>12</v>
      </c>
      <c r="M488" s="26" t="s">
        <v>12</v>
      </c>
      <c r="N488" s="84" t="s">
        <v>12</v>
      </c>
      <c r="O488" s="26" t="s">
        <v>12</v>
      </c>
      <c r="P488" s="29" t="s">
        <v>12</v>
      </c>
      <c r="Q488" s="26" t="s">
        <v>12</v>
      </c>
      <c r="R488" s="84" t="s">
        <v>12</v>
      </c>
      <c r="S488" s="26">
        <f>S489</f>
        <v>327255.18764999998</v>
      </c>
      <c r="T488" s="26">
        <f>T489</f>
        <v>326223.59764999995</v>
      </c>
      <c r="U488" s="84">
        <f t="shared" si="103"/>
        <v>99.684775050501784</v>
      </c>
      <c r="V488" s="134"/>
      <c r="W488" s="134"/>
      <c r="X488" s="26"/>
    </row>
    <row r="489" spans="1:24" ht="48" customHeight="1" outlineLevel="1">
      <c r="A489" s="264" t="s">
        <v>37</v>
      </c>
      <c r="B489" s="264"/>
      <c r="C489" s="264"/>
      <c r="D489" s="88" t="s">
        <v>12</v>
      </c>
      <c r="E489" s="34">
        <f>F489+G489+H489</f>
        <v>327255.18764999998</v>
      </c>
      <c r="F489" s="34">
        <f>F490+F491+F492</f>
        <v>265076.70167606196</v>
      </c>
      <c r="G489" s="34">
        <f>G490+G491+G492</f>
        <v>62178.485973938012</v>
      </c>
      <c r="H489" s="34">
        <f>H490+H491+H492</f>
        <v>0</v>
      </c>
      <c r="I489" s="89" t="s">
        <v>12</v>
      </c>
      <c r="J489" s="89" t="s">
        <v>12</v>
      </c>
      <c r="K489" s="107" t="s">
        <v>12</v>
      </c>
      <c r="L489" s="34" t="s">
        <v>12</v>
      </c>
      <c r="M489" s="34" t="s">
        <v>12</v>
      </c>
      <c r="N489" s="107" t="s">
        <v>12</v>
      </c>
      <c r="O489" s="34" t="s">
        <v>12</v>
      </c>
      <c r="P489" s="38" t="s">
        <v>12</v>
      </c>
      <c r="Q489" s="34" t="s">
        <v>12</v>
      </c>
      <c r="R489" s="107" t="s">
        <v>12</v>
      </c>
      <c r="S489" s="34">
        <f>S490+S491+S492</f>
        <v>327255.18764999998</v>
      </c>
      <c r="T489" s="34">
        <f>T490+T491+T492</f>
        <v>326223.59764999995</v>
      </c>
      <c r="U489" s="107">
        <f t="shared" si="103"/>
        <v>99.684775050501784</v>
      </c>
      <c r="V489" s="134"/>
      <c r="W489" s="134"/>
      <c r="X489" s="34"/>
    </row>
    <row r="490" spans="1:24" ht="64.5" customHeight="1" outlineLevel="1">
      <c r="A490" s="35">
        <v>1</v>
      </c>
      <c r="B490" s="161" t="s">
        <v>40</v>
      </c>
      <c r="C490" s="161" t="s">
        <v>420</v>
      </c>
      <c r="D490" s="161" t="s">
        <v>42</v>
      </c>
      <c r="E490" s="166">
        <v>289262.96295999998</v>
      </c>
      <c r="F490" s="166">
        <v>234303</v>
      </c>
      <c r="G490" s="166">
        <v>54959.962959999997</v>
      </c>
      <c r="H490" s="166">
        <v>0</v>
      </c>
      <c r="I490" s="157" t="s">
        <v>12</v>
      </c>
      <c r="J490" s="157" t="s">
        <v>12</v>
      </c>
      <c r="K490" s="158" t="s">
        <v>12</v>
      </c>
      <c r="L490" s="166" t="s">
        <v>12</v>
      </c>
      <c r="M490" s="166" t="s">
        <v>12</v>
      </c>
      <c r="N490" s="158" t="s">
        <v>12</v>
      </c>
      <c r="O490" s="166" t="s">
        <v>12</v>
      </c>
      <c r="P490" s="36" t="s">
        <v>12</v>
      </c>
      <c r="Q490" s="166" t="s">
        <v>12</v>
      </c>
      <c r="R490" s="158" t="s">
        <v>12</v>
      </c>
      <c r="S490" s="166">
        <v>289262.96295999998</v>
      </c>
      <c r="T490" s="166">
        <v>289262.96295999998</v>
      </c>
      <c r="U490" s="158">
        <f t="shared" si="103"/>
        <v>100</v>
      </c>
      <c r="V490" s="134"/>
      <c r="W490" s="134"/>
      <c r="X490" s="39"/>
    </row>
    <row r="491" spans="1:24" ht="48" customHeight="1" outlineLevel="1">
      <c r="A491" s="35">
        <v>2</v>
      </c>
      <c r="B491" s="160" t="s">
        <v>41</v>
      </c>
      <c r="C491" s="161" t="s">
        <v>420</v>
      </c>
      <c r="D491" s="160" t="s">
        <v>19</v>
      </c>
      <c r="E491" s="166">
        <v>8834.2000000000007</v>
      </c>
      <c r="F491" s="166">
        <v>7155.7016760619845</v>
      </c>
      <c r="G491" s="166">
        <v>1678.4983239380153</v>
      </c>
      <c r="H491" s="166">
        <v>0</v>
      </c>
      <c r="I491" s="157" t="s">
        <v>12</v>
      </c>
      <c r="J491" s="157" t="s">
        <v>12</v>
      </c>
      <c r="K491" s="158" t="s">
        <v>12</v>
      </c>
      <c r="L491" s="166" t="s">
        <v>12</v>
      </c>
      <c r="M491" s="166" t="s">
        <v>12</v>
      </c>
      <c r="N491" s="158" t="s">
        <v>12</v>
      </c>
      <c r="O491" s="166" t="s">
        <v>12</v>
      </c>
      <c r="P491" s="36" t="s">
        <v>12</v>
      </c>
      <c r="Q491" s="166" t="s">
        <v>12</v>
      </c>
      <c r="R491" s="158" t="s">
        <v>12</v>
      </c>
      <c r="S491" s="166">
        <v>8834.2000000000007</v>
      </c>
      <c r="T491" s="41">
        <v>7802.61</v>
      </c>
      <c r="U491" s="158">
        <f t="shared" si="103"/>
        <v>88.322768332163619</v>
      </c>
      <c r="V491" s="134"/>
      <c r="W491" s="134"/>
      <c r="X491" s="39"/>
    </row>
    <row r="492" spans="1:24" ht="75.75" customHeight="1" outlineLevel="1">
      <c r="A492" s="35">
        <v>3</v>
      </c>
      <c r="B492" s="160" t="s">
        <v>66</v>
      </c>
      <c r="C492" s="161" t="s">
        <v>420</v>
      </c>
      <c r="D492" s="160" t="s">
        <v>19</v>
      </c>
      <c r="E492" s="166">
        <v>29158.024689999998</v>
      </c>
      <c r="F492" s="166">
        <v>23618</v>
      </c>
      <c r="G492" s="166">
        <v>5540.0246900000002</v>
      </c>
      <c r="H492" s="166">
        <v>0</v>
      </c>
      <c r="I492" s="157" t="s">
        <v>12</v>
      </c>
      <c r="J492" s="157" t="s">
        <v>12</v>
      </c>
      <c r="K492" s="158" t="s">
        <v>12</v>
      </c>
      <c r="L492" s="166" t="s">
        <v>12</v>
      </c>
      <c r="M492" s="166" t="s">
        <v>12</v>
      </c>
      <c r="N492" s="158" t="s">
        <v>12</v>
      </c>
      <c r="O492" s="166" t="s">
        <v>12</v>
      </c>
      <c r="P492" s="36" t="s">
        <v>12</v>
      </c>
      <c r="Q492" s="166" t="s">
        <v>12</v>
      </c>
      <c r="R492" s="158" t="s">
        <v>12</v>
      </c>
      <c r="S492" s="166">
        <v>29158.024689999998</v>
      </c>
      <c r="T492" s="166">
        <v>29158.024689999998</v>
      </c>
      <c r="U492" s="158">
        <f t="shared" si="103"/>
        <v>100</v>
      </c>
      <c r="V492" s="134"/>
      <c r="W492" s="134"/>
      <c r="X492" s="39"/>
    </row>
    <row r="493" spans="1:24" ht="37.5" customHeight="1">
      <c r="A493" s="14" t="s">
        <v>404</v>
      </c>
      <c r="B493" s="226" t="s">
        <v>621</v>
      </c>
      <c r="C493" s="226"/>
      <c r="D493" s="15" t="s">
        <v>12</v>
      </c>
      <c r="E493" s="16">
        <f>F493+G493+H493</f>
        <v>511966.77146457083</v>
      </c>
      <c r="F493" s="16">
        <f>F494</f>
        <v>414693.09528457082</v>
      </c>
      <c r="G493" s="16">
        <f>G494</f>
        <v>97273.676179999995</v>
      </c>
      <c r="H493" s="16">
        <f>H494</f>
        <v>0</v>
      </c>
      <c r="I493" s="6" t="s">
        <v>12</v>
      </c>
      <c r="J493" s="6" t="s">
        <v>12</v>
      </c>
      <c r="K493" s="105" t="s">
        <v>12</v>
      </c>
      <c r="L493" s="16" t="s">
        <v>12</v>
      </c>
      <c r="M493" s="16" t="s">
        <v>12</v>
      </c>
      <c r="N493" s="105" t="s">
        <v>12</v>
      </c>
      <c r="O493" s="16" t="s">
        <v>12</v>
      </c>
      <c r="P493" s="17" t="s">
        <v>12</v>
      </c>
      <c r="Q493" s="16" t="s">
        <v>12</v>
      </c>
      <c r="R493" s="105" t="s">
        <v>12</v>
      </c>
      <c r="S493" s="16">
        <f>S494</f>
        <v>511966.77146457083</v>
      </c>
      <c r="T493" s="16">
        <f>T494</f>
        <v>511966.77528457082</v>
      </c>
      <c r="U493" s="105">
        <f t="shared" si="103"/>
        <v>100.00000074614216</v>
      </c>
      <c r="V493" s="134"/>
      <c r="W493" s="134"/>
      <c r="X493" s="16"/>
    </row>
    <row r="494" spans="1:24" ht="50.25" customHeight="1">
      <c r="A494" s="19" t="s">
        <v>657</v>
      </c>
      <c r="B494" s="227" t="s">
        <v>655</v>
      </c>
      <c r="C494" s="227"/>
      <c r="D494" s="20" t="s">
        <v>12</v>
      </c>
      <c r="E494" s="21">
        <f>F494+G494+H494</f>
        <v>511966.77146457083</v>
      </c>
      <c r="F494" s="21">
        <f>F495+F499+F504</f>
        <v>414693.09528457082</v>
      </c>
      <c r="G494" s="21">
        <f>G495+G499+G504</f>
        <v>97273.676179999995</v>
      </c>
      <c r="H494" s="21">
        <f>H495+H499+H504</f>
        <v>0</v>
      </c>
      <c r="I494" s="22" t="s">
        <v>12</v>
      </c>
      <c r="J494" s="22" t="s">
        <v>12</v>
      </c>
      <c r="K494" s="106" t="s">
        <v>12</v>
      </c>
      <c r="L494" s="21" t="s">
        <v>12</v>
      </c>
      <c r="M494" s="21" t="s">
        <v>12</v>
      </c>
      <c r="N494" s="106" t="s">
        <v>12</v>
      </c>
      <c r="O494" s="21" t="s">
        <v>12</v>
      </c>
      <c r="P494" s="23" t="s">
        <v>12</v>
      </c>
      <c r="Q494" s="21" t="s">
        <v>12</v>
      </c>
      <c r="R494" s="106" t="s">
        <v>12</v>
      </c>
      <c r="S494" s="21">
        <f>S495+S499+S504</f>
        <v>511966.77146457083</v>
      </c>
      <c r="T494" s="21">
        <f>T495+T499+T504</f>
        <v>511966.77528457082</v>
      </c>
      <c r="U494" s="106">
        <f t="shared" si="103"/>
        <v>100.00000074614216</v>
      </c>
      <c r="V494" s="134"/>
      <c r="W494" s="134"/>
      <c r="X494" s="21"/>
    </row>
    <row r="495" spans="1:24" s="18" customFormat="1" ht="75.75" customHeight="1">
      <c r="A495" s="24" t="s">
        <v>658</v>
      </c>
      <c r="B495" s="223" t="s">
        <v>656</v>
      </c>
      <c r="C495" s="223"/>
      <c r="D495" s="25" t="s">
        <v>12</v>
      </c>
      <c r="E495" s="26">
        <f>F495+G495+H495</f>
        <v>254806.80618000001</v>
      </c>
      <c r="F495" s="26">
        <f>F496</f>
        <v>206393.5</v>
      </c>
      <c r="G495" s="26">
        <f>G496</f>
        <v>48413.30618</v>
      </c>
      <c r="H495" s="26">
        <f>H496</f>
        <v>0</v>
      </c>
      <c r="I495" s="37" t="s">
        <v>12</v>
      </c>
      <c r="J495" s="37" t="s">
        <v>12</v>
      </c>
      <c r="K495" s="84" t="s">
        <v>12</v>
      </c>
      <c r="L495" s="26" t="s">
        <v>12</v>
      </c>
      <c r="M495" s="26" t="s">
        <v>12</v>
      </c>
      <c r="N495" s="84" t="s">
        <v>12</v>
      </c>
      <c r="O495" s="26" t="s">
        <v>12</v>
      </c>
      <c r="P495" s="29" t="s">
        <v>12</v>
      </c>
      <c r="Q495" s="26" t="s">
        <v>12</v>
      </c>
      <c r="R495" s="84" t="s">
        <v>12</v>
      </c>
      <c r="S495" s="26">
        <f>S496</f>
        <v>254806.80618000001</v>
      </c>
      <c r="T495" s="26">
        <f>T496</f>
        <v>254806.81</v>
      </c>
      <c r="U495" s="84">
        <f t="shared" si="103"/>
        <v>100.00000149917501</v>
      </c>
      <c r="V495" s="134"/>
      <c r="W495" s="134"/>
      <c r="X495" s="26"/>
    </row>
    <row r="496" spans="1:24" ht="54" customHeight="1" outlineLevel="1">
      <c r="A496" s="222" t="s">
        <v>322</v>
      </c>
      <c r="B496" s="222"/>
      <c r="C496" s="222"/>
      <c r="D496" s="30" t="s">
        <v>12</v>
      </c>
      <c r="E496" s="31">
        <f>F496+G496+H496</f>
        <v>254806.80618000001</v>
      </c>
      <c r="F496" s="31">
        <f>F497+F498</f>
        <v>206393.5</v>
      </c>
      <c r="G496" s="31">
        <f>G497+G498</f>
        <v>48413.30618</v>
      </c>
      <c r="H496" s="31">
        <f>H497+H498</f>
        <v>0</v>
      </c>
      <c r="I496" s="32" t="s">
        <v>12</v>
      </c>
      <c r="J496" s="32" t="s">
        <v>12</v>
      </c>
      <c r="K496" s="55" t="s">
        <v>12</v>
      </c>
      <c r="L496" s="31" t="s">
        <v>12</v>
      </c>
      <c r="M496" s="31" t="s">
        <v>12</v>
      </c>
      <c r="N496" s="55" t="s">
        <v>12</v>
      </c>
      <c r="O496" s="31" t="s">
        <v>12</v>
      </c>
      <c r="P496" s="33" t="s">
        <v>12</v>
      </c>
      <c r="Q496" s="31" t="s">
        <v>12</v>
      </c>
      <c r="R496" s="55" t="s">
        <v>12</v>
      </c>
      <c r="S496" s="31">
        <f>S497+S498</f>
        <v>254806.80618000001</v>
      </c>
      <c r="T496" s="31">
        <f>T497+T498</f>
        <v>254806.81</v>
      </c>
      <c r="U496" s="55">
        <f t="shared" si="103"/>
        <v>100.00000149917501</v>
      </c>
      <c r="V496" s="134"/>
      <c r="W496" s="134"/>
      <c r="X496" s="31"/>
    </row>
    <row r="497" spans="1:24" ht="79.5" customHeight="1" outlineLevel="1">
      <c r="A497" s="76">
        <v>1</v>
      </c>
      <c r="B497" s="44" t="s">
        <v>55</v>
      </c>
      <c r="C497" s="44" t="s">
        <v>420</v>
      </c>
      <c r="D497" s="44" t="s">
        <v>19</v>
      </c>
      <c r="E497" s="41">
        <f>F497+G497+H497</f>
        <v>80677.3</v>
      </c>
      <c r="F497" s="41">
        <v>65348.6</v>
      </c>
      <c r="G497" s="41">
        <v>15328.7</v>
      </c>
      <c r="H497" s="41">
        <v>0</v>
      </c>
      <c r="I497" s="157" t="s">
        <v>12</v>
      </c>
      <c r="J497" s="157" t="s">
        <v>12</v>
      </c>
      <c r="K497" s="158" t="s">
        <v>12</v>
      </c>
      <c r="L497" s="41" t="s">
        <v>12</v>
      </c>
      <c r="M497" s="41" t="s">
        <v>12</v>
      </c>
      <c r="N497" s="158" t="s">
        <v>12</v>
      </c>
      <c r="O497" s="41" t="s">
        <v>12</v>
      </c>
      <c r="P497" s="36" t="s">
        <v>12</v>
      </c>
      <c r="Q497" s="166" t="s">
        <v>12</v>
      </c>
      <c r="R497" s="158" t="s">
        <v>12</v>
      </c>
      <c r="S497" s="90">
        <v>80677.3</v>
      </c>
      <c r="T497" s="90">
        <v>80677.3</v>
      </c>
      <c r="U497" s="158">
        <f t="shared" si="103"/>
        <v>100</v>
      </c>
      <c r="V497" s="134"/>
      <c r="W497" s="134"/>
      <c r="X497" s="39"/>
    </row>
    <row r="498" spans="1:24" ht="54" customHeight="1" outlineLevel="1">
      <c r="A498" s="91">
        <v>2</v>
      </c>
      <c r="B498" s="44" t="s">
        <v>426</v>
      </c>
      <c r="C498" s="44" t="s">
        <v>420</v>
      </c>
      <c r="D498" s="44" t="s">
        <v>19</v>
      </c>
      <c r="E498" s="90">
        <v>174129.50618</v>
      </c>
      <c r="F498" s="90">
        <v>141044.9</v>
      </c>
      <c r="G498" s="74">
        <f>E498-F498</f>
        <v>33084.606180000002</v>
      </c>
      <c r="H498" s="90">
        <v>0</v>
      </c>
      <c r="I498" s="157" t="s">
        <v>12</v>
      </c>
      <c r="J498" s="157" t="s">
        <v>12</v>
      </c>
      <c r="K498" s="158" t="s">
        <v>12</v>
      </c>
      <c r="L498" s="90" t="s">
        <v>12</v>
      </c>
      <c r="M498" s="90" t="s">
        <v>12</v>
      </c>
      <c r="N498" s="158" t="s">
        <v>12</v>
      </c>
      <c r="O498" s="90" t="s">
        <v>12</v>
      </c>
      <c r="P498" s="36" t="s">
        <v>12</v>
      </c>
      <c r="Q498" s="74" t="s">
        <v>12</v>
      </c>
      <c r="R498" s="158" t="s">
        <v>12</v>
      </c>
      <c r="S498" s="90">
        <v>174129.50618</v>
      </c>
      <c r="T498" s="166">
        <v>174129.51</v>
      </c>
      <c r="U498" s="158">
        <f t="shared" si="103"/>
        <v>100.0000021937695</v>
      </c>
      <c r="V498" s="134"/>
      <c r="W498" s="134"/>
      <c r="X498" s="39"/>
    </row>
    <row r="499" spans="1:24" ht="45" customHeight="1">
      <c r="A499" s="24" t="s">
        <v>660</v>
      </c>
      <c r="B499" s="223" t="s">
        <v>659</v>
      </c>
      <c r="C499" s="223"/>
      <c r="D499" s="25" t="s">
        <v>12</v>
      </c>
      <c r="E499" s="26">
        <f>F499+G499+H499</f>
        <v>227078.76528457084</v>
      </c>
      <c r="F499" s="26">
        <f>F500</f>
        <v>183933.79528457084</v>
      </c>
      <c r="G499" s="26">
        <f>G500</f>
        <v>43144.97</v>
      </c>
      <c r="H499" s="26">
        <f>H500</f>
        <v>0</v>
      </c>
      <c r="I499" s="27" t="s">
        <v>12</v>
      </c>
      <c r="J499" s="27" t="s">
        <v>12</v>
      </c>
      <c r="K499" s="108" t="s">
        <v>12</v>
      </c>
      <c r="L499" s="26" t="s">
        <v>12</v>
      </c>
      <c r="M499" s="26" t="s">
        <v>12</v>
      </c>
      <c r="N499" s="108" t="s">
        <v>12</v>
      </c>
      <c r="O499" s="26" t="s">
        <v>12</v>
      </c>
      <c r="P499" s="92" t="s">
        <v>12</v>
      </c>
      <c r="Q499" s="26" t="s">
        <v>12</v>
      </c>
      <c r="R499" s="108" t="s">
        <v>12</v>
      </c>
      <c r="S499" s="26">
        <f>S500</f>
        <v>227078.76528457084</v>
      </c>
      <c r="T499" s="26">
        <f>T500</f>
        <v>227078.76528457084</v>
      </c>
      <c r="U499" s="84">
        <f t="shared" si="103"/>
        <v>100.00000000000001</v>
      </c>
      <c r="V499" s="134"/>
      <c r="W499" s="134"/>
      <c r="X499" s="28"/>
    </row>
    <row r="500" spans="1:24" ht="57.75" customHeight="1" outlineLevel="1">
      <c r="A500" s="222" t="s">
        <v>322</v>
      </c>
      <c r="B500" s="222"/>
      <c r="C500" s="222"/>
      <c r="D500" s="30" t="s">
        <v>12</v>
      </c>
      <c r="E500" s="31">
        <f>F500+G500</f>
        <v>227078.76528457084</v>
      </c>
      <c r="F500" s="31">
        <f>F501+F502+F503</f>
        <v>183933.79528457084</v>
      </c>
      <c r="G500" s="31">
        <f>G501+G502+G503</f>
        <v>43144.97</v>
      </c>
      <c r="H500" s="31">
        <f>H501+H502+H503</f>
        <v>0</v>
      </c>
      <c r="I500" s="32" t="s">
        <v>12</v>
      </c>
      <c r="J500" s="32" t="s">
        <v>12</v>
      </c>
      <c r="K500" s="55" t="s">
        <v>12</v>
      </c>
      <c r="L500" s="31" t="s">
        <v>12</v>
      </c>
      <c r="M500" s="31" t="s">
        <v>12</v>
      </c>
      <c r="N500" s="55" t="s">
        <v>12</v>
      </c>
      <c r="O500" s="31" t="s">
        <v>12</v>
      </c>
      <c r="P500" s="33" t="s">
        <v>12</v>
      </c>
      <c r="Q500" s="31" t="s">
        <v>12</v>
      </c>
      <c r="R500" s="55" t="s">
        <v>12</v>
      </c>
      <c r="S500" s="31">
        <f>S501+S502+S503</f>
        <v>227078.76528457084</v>
      </c>
      <c r="T500" s="31">
        <f>T501+T502+T503</f>
        <v>227078.76528457084</v>
      </c>
      <c r="U500" s="55">
        <f t="shared" si="103"/>
        <v>100.00000000000001</v>
      </c>
      <c r="V500" s="134"/>
      <c r="W500" s="134"/>
      <c r="X500" s="31"/>
    </row>
    <row r="501" spans="1:24" ht="111" customHeight="1" outlineLevel="1">
      <c r="A501" s="76">
        <v>1</v>
      </c>
      <c r="B501" s="44" t="s">
        <v>56</v>
      </c>
      <c r="C501" s="44" t="s">
        <v>420</v>
      </c>
      <c r="D501" s="44" t="s">
        <v>19</v>
      </c>
      <c r="E501" s="41">
        <f t="shared" ref="E501:E529" si="110">F501+G501+H501</f>
        <v>109110.62000000001</v>
      </c>
      <c r="F501" s="41">
        <v>88379.6</v>
      </c>
      <c r="G501" s="41">
        <v>20731.02</v>
      </c>
      <c r="H501" s="41">
        <v>0</v>
      </c>
      <c r="I501" s="157" t="s">
        <v>12</v>
      </c>
      <c r="J501" s="157" t="s">
        <v>12</v>
      </c>
      <c r="K501" s="158" t="s">
        <v>12</v>
      </c>
      <c r="L501" s="166" t="s">
        <v>12</v>
      </c>
      <c r="M501" s="166" t="s">
        <v>12</v>
      </c>
      <c r="N501" s="158" t="s">
        <v>12</v>
      </c>
      <c r="O501" s="166" t="s">
        <v>12</v>
      </c>
      <c r="P501" s="36" t="s">
        <v>12</v>
      </c>
      <c r="Q501" s="166" t="s">
        <v>12</v>
      </c>
      <c r="R501" s="158" t="s">
        <v>12</v>
      </c>
      <c r="S501" s="41">
        <v>109110.62000000001</v>
      </c>
      <c r="T501" s="41">
        <v>109110.62000000001</v>
      </c>
      <c r="U501" s="158">
        <f t="shared" si="103"/>
        <v>100</v>
      </c>
      <c r="V501" s="134"/>
      <c r="W501" s="134"/>
      <c r="X501" s="39"/>
    </row>
    <row r="502" spans="1:24" ht="99" customHeight="1" outlineLevel="1">
      <c r="A502" s="76">
        <v>2</v>
      </c>
      <c r="B502" s="43" t="s">
        <v>57</v>
      </c>
      <c r="C502" s="43" t="s">
        <v>420</v>
      </c>
      <c r="D502" s="44" t="s">
        <v>19</v>
      </c>
      <c r="E502" s="41">
        <f t="shared" si="110"/>
        <v>68248.765284570822</v>
      </c>
      <c r="F502" s="41">
        <v>55281.495284570825</v>
      </c>
      <c r="G502" s="41">
        <v>12967.27</v>
      </c>
      <c r="H502" s="41">
        <v>0</v>
      </c>
      <c r="I502" s="157" t="s">
        <v>12</v>
      </c>
      <c r="J502" s="157" t="s">
        <v>12</v>
      </c>
      <c r="K502" s="158" t="s">
        <v>12</v>
      </c>
      <c r="L502" s="166" t="s">
        <v>12</v>
      </c>
      <c r="M502" s="166" t="s">
        <v>12</v>
      </c>
      <c r="N502" s="158" t="s">
        <v>12</v>
      </c>
      <c r="O502" s="166" t="s">
        <v>12</v>
      </c>
      <c r="P502" s="36" t="s">
        <v>12</v>
      </c>
      <c r="Q502" s="166" t="s">
        <v>12</v>
      </c>
      <c r="R502" s="158" t="s">
        <v>12</v>
      </c>
      <c r="S502" s="41">
        <v>68248.765284570822</v>
      </c>
      <c r="T502" s="41">
        <v>68248.765284570822</v>
      </c>
      <c r="U502" s="158">
        <f t="shared" si="103"/>
        <v>100</v>
      </c>
      <c r="V502" s="134"/>
      <c r="W502" s="134"/>
      <c r="X502" s="39"/>
    </row>
    <row r="503" spans="1:24" ht="109.5" customHeight="1" outlineLevel="1">
      <c r="A503" s="76">
        <v>3</v>
      </c>
      <c r="B503" s="43" t="s">
        <v>58</v>
      </c>
      <c r="C503" s="43" t="s">
        <v>420</v>
      </c>
      <c r="D503" s="44" t="s">
        <v>19</v>
      </c>
      <c r="E503" s="41">
        <f t="shared" si="110"/>
        <v>49719.38</v>
      </c>
      <c r="F503" s="41">
        <v>40272.699999999997</v>
      </c>
      <c r="G503" s="41">
        <v>9446.68</v>
      </c>
      <c r="H503" s="41">
        <v>0</v>
      </c>
      <c r="I503" s="157" t="s">
        <v>12</v>
      </c>
      <c r="J503" s="157" t="s">
        <v>12</v>
      </c>
      <c r="K503" s="158" t="s">
        <v>12</v>
      </c>
      <c r="L503" s="166" t="s">
        <v>12</v>
      </c>
      <c r="M503" s="166" t="s">
        <v>12</v>
      </c>
      <c r="N503" s="158" t="s">
        <v>12</v>
      </c>
      <c r="O503" s="166" t="s">
        <v>12</v>
      </c>
      <c r="P503" s="36" t="s">
        <v>12</v>
      </c>
      <c r="Q503" s="166" t="s">
        <v>12</v>
      </c>
      <c r="R503" s="158" t="s">
        <v>12</v>
      </c>
      <c r="S503" s="41">
        <v>49719.38</v>
      </c>
      <c r="T503" s="41">
        <v>49719.38</v>
      </c>
      <c r="U503" s="158">
        <f t="shared" si="103"/>
        <v>100</v>
      </c>
      <c r="V503" s="134"/>
      <c r="W503" s="134"/>
      <c r="X503" s="39"/>
    </row>
    <row r="504" spans="1:24" ht="31.5" customHeight="1">
      <c r="A504" s="24" t="s">
        <v>661</v>
      </c>
      <c r="B504" s="223" t="s">
        <v>662</v>
      </c>
      <c r="C504" s="223"/>
      <c r="D504" s="25" t="s">
        <v>12</v>
      </c>
      <c r="E504" s="26">
        <f t="shared" si="110"/>
        <v>30081.199999999997</v>
      </c>
      <c r="F504" s="26">
        <f t="shared" ref="F504:H505" si="111">F505</f>
        <v>24365.8</v>
      </c>
      <c r="G504" s="26">
        <f t="shared" si="111"/>
        <v>5715.4</v>
      </c>
      <c r="H504" s="26">
        <f t="shared" si="111"/>
        <v>0</v>
      </c>
      <c r="I504" s="37" t="s">
        <v>12</v>
      </c>
      <c r="J504" s="37" t="s">
        <v>12</v>
      </c>
      <c r="K504" s="84" t="s">
        <v>12</v>
      </c>
      <c r="L504" s="26" t="s">
        <v>12</v>
      </c>
      <c r="M504" s="26" t="s">
        <v>12</v>
      </c>
      <c r="N504" s="84" t="s">
        <v>12</v>
      </c>
      <c r="O504" s="26" t="s">
        <v>12</v>
      </c>
      <c r="P504" s="29" t="s">
        <v>12</v>
      </c>
      <c r="Q504" s="26" t="s">
        <v>12</v>
      </c>
      <c r="R504" s="84" t="s">
        <v>12</v>
      </c>
      <c r="S504" s="26">
        <f>S505</f>
        <v>30081.199999999997</v>
      </c>
      <c r="T504" s="26">
        <f>T505</f>
        <v>30081.199999999997</v>
      </c>
      <c r="U504" s="84">
        <f t="shared" si="103"/>
        <v>100</v>
      </c>
      <c r="V504" s="134"/>
      <c r="W504" s="134"/>
      <c r="X504" s="26"/>
    </row>
    <row r="505" spans="1:24" ht="50.25" customHeight="1" outlineLevel="1">
      <c r="A505" s="222" t="s">
        <v>322</v>
      </c>
      <c r="B505" s="222"/>
      <c r="C505" s="222"/>
      <c r="D505" s="30" t="s">
        <v>12</v>
      </c>
      <c r="E505" s="31">
        <f>F505+G505+H505</f>
        <v>30081.199999999997</v>
      </c>
      <c r="F505" s="31">
        <f>F506</f>
        <v>24365.8</v>
      </c>
      <c r="G505" s="31">
        <f t="shared" si="111"/>
        <v>5715.4</v>
      </c>
      <c r="H505" s="31">
        <f t="shared" si="111"/>
        <v>0</v>
      </c>
      <c r="I505" s="32" t="s">
        <v>12</v>
      </c>
      <c r="J505" s="32" t="s">
        <v>12</v>
      </c>
      <c r="K505" s="55" t="s">
        <v>12</v>
      </c>
      <c r="L505" s="31" t="s">
        <v>12</v>
      </c>
      <c r="M505" s="31" t="s">
        <v>12</v>
      </c>
      <c r="N505" s="55" t="s">
        <v>12</v>
      </c>
      <c r="O505" s="31" t="s">
        <v>12</v>
      </c>
      <c r="P505" s="33" t="s">
        <v>12</v>
      </c>
      <c r="Q505" s="31" t="s">
        <v>12</v>
      </c>
      <c r="R505" s="55" t="s">
        <v>12</v>
      </c>
      <c r="S505" s="31">
        <f>S506</f>
        <v>30081.199999999997</v>
      </c>
      <c r="T505" s="31">
        <f>T506</f>
        <v>30081.199999999997</v>
      </c>
      <c r="U505" s="55">
        <f t="shared" si="103"/>
        <v>100</v>
      </c>
      <c r="V505" s="134"/>
      <c r="W505" s="134"/>
      <c r="X505" s="31"/>
    </row>
    <row r="506" spans="1:24" ht="201.75" customHeight="1" outlineLevel="1">
      <c r="A506" s="35">
        <v>1</v>
      </c>
      <c r="B506" s="161" t="s">
        <v>663</v>
      </c>
      <c r="C506" s="161" t="s">
        <v>420</v>
      </c>
      <c r="D506" s="161" t="s">
        <v>19</v>
      </c>
      <c r="E506" s="166">
        <f t="shared" si="110"/>
        <v>30081.199999999997</v>
      </c>
      <c r="F506" s="166">
        <v>24365.8</v>
      </c>
      <c r="G506" s="166">
        <v>5715.4</v>
      </c>
      <c r="H506" s="166">
        <v>0</v>
      </c>
      <c r="I506" s="157" t="s">
        <v>12</v>
      </c>
      <c r="J506" s="157" t="s">
        <v>12</v>
      </c>
      <c r="K506" s="158" t="s">
        <v>12</v>
      </c>
      <c r="L506" s="166" t="s">
        <v>12</v>
      </c>
      <c r="M506" s="166" t="s">
        <v>12</v>
      </c>
      <c r="N506" s="158" t="s">
        <v>12</v>
      </c>
      <c r="O506" s="166" t="s">
        <v>12</v>
      </c>
      <c r="P506" s="36" t="s">
        <v>12</v>
      </c>
      <c r="Q506" s="166" t="s">
        <v>12</v>
      </c>
      <c r="R506" s="158" t="s">
        <v>12</v>
      </c>
      <c r="S506" s="166">
        <v>30081.199999999997</v>
      </c>
      <c r="T506" s="166">
        <v>30081.199999999997</v>
      </c>
      <c r="U506" s="158">
        <f t="shared" si="103"/>
        <v>100</v>
      </c>
      <c r="V506" s="134"/>
      <c r="W506" s="134"/>
      <c r="X506" s="39"/>
    </row>
    <row r="507" spans="1:24" ht="41.25" customHeight="1">
      <c r="A507" s="14" t="s">
        <v>405</v>
      </c>
      <c r="B507" s="226" t="s">
        <v>623</v>
      </c>
      <c r="C507" s="226"/>
      <c r="D507" s="15" t="s">
        <v>12</v>
      </c>
      <c r="E507" s="16">
        <f t="shared" si="110"/>
        <v>48568</v>
      </c>
      <c r="F507" s="16">
        <f t="shared" ref="F507:H510" si="112">F508</f>
        <v>48568</v>
      </c>
      <c r="G507" s="16">
        <f t="shared" si="112"/>
        <v>0</v>
      </c>
      <c r="H507" s="16">
        <f t="shared" si="112"/>
        <v>0</v>
      </c>
      <c r="I507" s="93" t="s">
        <v>12</v>
      </c>
      <c r="J507" s="93" t="s">
        <v>12</v>
      </c>
      <c r="K507" s="109" t="s">
        <v>12</v>
      </c>
      <c r="L507" s="16" t="s">
        <v>12</v>
      </c>
      <c r="M507" s="16" t="s">
        <v>12</v>
      </c>
      <c r="N507" s="109" t="s">
        <v>12</v>
      </c>
      <c r="O507" s="16" t="s">
        <v>12</v>
      </c>
      <c r="P507" s="95" t="s">
        <v>12</v>
      </c>
      <c r="Q507" s="16" t="s">
        <v>12</v>
      </c>
      <c r="R507" s="109" t="s">
        <v>12</v>
      </c>
      <c r="S507" s="16">
        <f t="shared" ref="S507:T510" si="113">S508</f>
        <v>48568</v>
      </c>
      <c r="T507" s="16">
        <f t="shared" si="113"/>
        <v>48568</v>
      </c>
      <c r="U507" s="105">
        <f t="shared" si="103"/>
        <v>100</v>
      </c>
      <c r="V507" s="134"/>
      <c r="W507" s="134"/>
      <c r="X507" s="94"/>
    </row>
    <row r="508" spans="1:24" ht="31.5" customHeight="1">
      <c r="A508" s="19" t="s">
        <v>664</v>
      </c>
      <c r="B508" s="227" t="s">
        <v>666</v>
      </c>
      <c r="C508" s="227"/>
      <c r="D508" s="20" t="s">
        <v>12</v>
      </c>
      <c r="E508" s="21">
        <f t="shared" si="110"/>
        <v>48568</v>
      </c>
      <c r="F508" s="21">
        <f t="shared" si="112"/>
        <v>48568</v>
      </c>
      <c r="G508" s="21">
        <f t="shared" si="112"/>
        <v>0</v>
      </c>
      <c r="H508" s="21">
        <f t="shared" si="112"/>
        <v>0</v>
      </c>
      <c r="I508" s="22" t="s">
        <v>12</v>
      </c>
      <c r="J508" s="22" t="s">
        <v>12</v>
      </c>
      <c r="K508" s="106" t="s">
        <v>12</v>
      </c>
      <c r="L508" s="21" t="s">
        <v>12</v>
      </c>
      <c r="M508" s="21" t="s">
        <v>12</v>
      </c>
      <c r="N508" s="106" t="s">
        <v>12</v>
      </c>
      <c r="O508" s="21" t="s">
        <v>12</v>
      </c>
      <c r="P508" s="23" t="s">
        <v>12</v>
      </c>
      <c r="Q508" s="21" t="s">
        <v>12</v>
      </c>
      <c r="R508" s="106" t="s">
        <v>12</v>
      </c>
      <c r="S508" s="21">
        <f t="shared" si="113"/>
        <v>48568</v>
      </c>
      <c r="T508" s="21">
        <f t="shared" si="113"/>
        <v>48568</v>
      </c>
      <c r="U508" s="106">
        <f t="shared" si="103"/>
        <v>100</v>
      </c>
      <c r="V508" s="134"/>
      <c r="W508" s="134"/>
      <c r="X508" s="21"/>
    </row>
    <row r="509" spans="1:24" ht="52.5" customHeight="1">
      <c r="A509" s="24" t="s">
        <v>665</v>
      </c>
      <c r="B509" s="223" t="s">
        <v>667</v>
      </c>
      <c r="C509" s="223"/>
      <c r="D509" s="25" t="s">
        <v>12</v>
      </c>
      <c r="E509" s="26">
        <f t="shared" si="110"/>
        <v>48568</v>
      </c>
      <c r="F509" s="26">
        <f t="shared" si="112"/>
        <v>48568</v>
      </c>
      <c r="G509" s="26">
        <f t="shared" si="112"/>
        <v>0</v>
      </c>
      <c r="H509" s="26">
        <f t="shared" si="112"/>
        <v>0</v>
      </c>
      <c r="I509" s="37" t="s">
        <v>12</v>
      </c>
      <c r="J509" s="37" t="s">
        <v>12</v>
      </c>
      <c r="K509" s="84" t="s">
        <v>12</v>
      </c>
      <c r="L509" s="26" t="s">
        <v>12</v>
      </c>
      <c r="M509" s="26" t="s">
        <v>12</v>
      </c>
      <c r="N509" s="84" t="s">
        <v>12</v>
      </c>
      <c r="O509" s="26" t="s">
        <v>12</v>
      </c>
      <c r="P509" s="29" t="s">
        <v>12</v>
      </c>
      <c r="Q509" s="26" t="s">
        <v>12</v>
      </c>
      <c r="R509" s="84" t="s">
        <v>12</v>
      </c>
      <c r="S509" s="26">
        <f t="shared" si="113"/>
        <v>48568</v>
      </c>
      <c r="T509" s="26">
        <f t="shared" si="113"/>
        <v>48568</v>
      </c>
      <c r="U509" s="84">
        <f t="shared" si="103"/>
        <v>100</v>
      </c>
      <c r="V509" s="134"/>
      <c r="W509" s="134"/>
      <c r="X509" s="26"/>
    </row>
    <row r="510" spans="1:24" ht="65.25" customHeight="1" outlineLevel="1">
      <c r="A510" s="222" t="s">
        <v>323</v>
      </c>
      <c r="B510" s="222"/>
      <c r="C510" s="222"/>
      <c r="D510" s="30" t="s">
        <v>12</v>
      </c>
      <c r="E510" s="31">
        <f t="shared" si="110"/>
        <v>48568</v>
      </c>
      <c r="F510" s="31">
        <f t="shared" si="112"/>
        <v>48568</v>
      </c>
      <c r="G510" s="31">
        <f t="shared" si="112"/>
        <v>0</v>
      </c>
      <c r="H510" s="31">
        <f t="shared" si="112"/>
        <v>0</v>
      </c>
      <c r="I510" s="32" t="s">
        <v>12</v>
      </c>
      <c r="J510" s="32" t="s">
        <v>12</v>
      </c>
      <c r="K510" s="55" t="s">
        <v>12</v>
      </c>
      <c r="L510" s="31" t="s">
        <v>12</v>
      </c>
      <c r="M510" s="31" t="s">
        <v>12</v>
      </c>
      <c r="N510" s="55" t="s">
        <v>12</v>
      </c>
      <c r="O510" s="31" t="s">
        <v>12</v>
      </c>
      <c r="P510" s="33" t="s">
        <v>12</v>
      </c>
      <c r="Q510" s="31" t="s">
        <v>12</v>
      </c>
      <c r="R510" s="55" t="s">
        <v>12</v>
      </c>
      <c r="S510" s="31">
        <f t="shared" si="113"/>
        <v>48568</v>
      </c>
      <c r="T510" s="31">
        <f t="shared" si="113"/>
        <v>48568</v>
      </c>
      <c r="U510" s="55">
        <f t="shared" si="103"/>
        <v>100</v>
      </c>
      <c r="V510" s="134"/>
      <c r="W510" s="134"/>
      <c r="X510" s="31"/>
    </row>
    <row r="511" spans="1:24" ht="408.75" customHeight="1" outlineLevel="1">
      <c r="A511" s="35">
        <v>1</v>
      </c>
      <c r="B511" s="161" t="s">
        <v>62</v>
      </c>
      <c r="C511" s="161" t="s">
        <v>420</v>
      </c>
      <c r="D511" s="161" t="s">
        <v>16</v>
      </c>
      <c r="E511" s="166">
        <f t="shared" si="110"/>
        <v>48568</v>
      </c>
      <c r="F511" s="166">
        <v>48568</v>
      </c>
      <c r="G511" s="166">
        <v>0</v>
      </c>
      <c r="H511" s="166">
        <v>0</v>
      </c>
      <c r="I511" s="157" t="s">
        <v>12</v>
      </c>
      <c r="J511" s="157" t="s">
        <v>12</v>
      </c>
      <c r="K511" s="158" t="s">
        <v>12</v>
      </c>
      <c r="L511" s="166" t="s">
        <v>12</v>
      </c>
      <c r="M511" s="166" t="s">
        <v>12</v>
      </c>
      <c r="N511" s="158" t="s">
        <v>12</v>
      </c>
      <c r="O511" s="166" t="s">
        <v>12</v>
      </c>
      <c r="P511" s="36" t="s">
        <v>12</v>
      </c>
      <c r="Q511" s="166" t="s">
        <v>12</v>
      </c>
      <c r="R511" s="158" t="s">
        <v>12</v>
      </c>
      <c r="S511" s="166">
        <v>48568</v>
      </c>
      <c r="T511" s="166">
        <v>48568</v>
      </c>
      <c r="U511" s="158">
        <f t="shared" si="103"/>
        <v>100</v>
      </c>
      <c r="V511" s="134"/>
      <c r="W511" s="134"/>
      <c r="X511" s="39" t="s">
        <v>695</v>
      </c>
    </row>
    <row r="512" spans="1:24" ht="46.5" customHeight="1">
      <c r="A512" s="14" t="s">
        <v>408</v>
      </c>
      <c r="B512" s="226" t="s">
        <v>723</v>
      </c>
      <c r="C512" s="226"/>
      <c r="D512" s="15" t="s">
        <v>12</v>
      </c>
      <c r="E512" s="16">
        <f>F512+G512+H512</f>
        <v>34031.300000000003</v>
      </c>
      <c r="F512" s="16">
        <f>F513+F517</f>
        <v>4250.3</v>
      </c>
      <c r="G512" s="16">
        <f>G513+G517</f>
        <v>997</v>
      </c>
      <c r="H512" s="16">
        <f>H513+H517</f>
        <v>28784</v>
      </c>
      <c r="I512" s="93" t="s">
        <v>12</v>
      </c>
      <c r="J512" s="93" t="s">
        <v>12</v>
      </c>
      <c r="K512" s="109" t="s">
        <v>12</v>
      </c>
      <c r="L512" s="16" t="s">
        <v>12</v>
      </c>
      <c r="M512" s="16" t="s">
        <v>12</v>
      </c>
      <c r="N512" s="109" t="s">
        <v>12</v>
      </c>
      <c r="O512" s="16" t="s">
        <v>12</v>
      </c>
      <c r="P512" s="95" t="s">
        <v>12</v>
      </c>
      <c r="Q512" s="16" t="s">
        <v>12</v>
      </c>
      <c r="R512" s="109" t="s">
        <v>12</v>
      </c>
      <c r="S512" s="16">
        <f>S513+S517</f>
        <v>34031.300000000003</v>
      </c>
      <c r="T512" s="16">
        <f>T513+T517</f>
        <v>2500</v>
      </c>
      <c r="U512" s="105">
        <f t="shared" si="103"/>
        <v>7.3461783710877917</v>
      </c>
      <c r="V512" s="134"/>
      <c r="W512" s="134"/>
      <c r="X512" s="94"/>
    </row>
    <row r="513" spans="1:24" ht="35.25" customHeight="1">
      <c r="A513" s="19" t="s">
        <v>668</v>
      </c>
      <c r="B513" s="227" t="s">
        <v>511</v>
      </c>
      <c r="C513" s="227"/>
      <c r="D513" s="20" t="s">
        <v>12</v>
      </c>
      <c r="E513" s="21">
        <f t="shared" si="110"/>
        <v>3000</v>
      </c>
      <c r="F513" s="21">
        <f>F514</f>
        <v>0</v>
      </c>
      <c r="G513" s="21">
        <f t="shared" ref="G513:H515" si="114">G514</f>
        <v>0</v>
      </c>
      <c r="H513" s="21">
        <f t="shared" si="114"/>
        <v>3000</v>
      </c>
      <c r="I513" s="96" t="s">
        <v>12</v>
      </c>
      <c r="J513" s="96" t="s">
        <v>12</v>
      </c>
      <c r="K513" s="110" t="s">
        <v>12</v>
      </c>
      <c r="L513" s="21" t="s">
        <v>12</v>
      </c>
      <c r="M513" s="21" t="s">
        <v>12</v>
      </c>
      <c r="N513" s="110" t="s">
        <v>12</v>
      </c>
      <c r="O513" s="21" t="s">
        <v>12</v>
      </c>
      <c r="P513" s="98" t="s">
        <v>12</v>
      </c>
      <c r="Q513" s="21" t="s">
        <v>12</v>
      </c>
      <c r="R513" s="110" t="s">
        <v>12</v>
      </c>
      <c r="S513" s="21">
        <f t="shared" ref="S513:T515" si="115">S514</f>
        <v>3000</v>
      </c>
      <c r="T513" s="21">
        <f t="shared" si="115"/>
        <v>0</v>
      </c>
      <c r="U513" s="106">
        <f t="shared" si="103"/>
        <v>0</v>
      </c>
      <c r="V513" s="134"/>
      <c r="W513" s="134"/>
      <c r="X513" s="97"/>
    </row>
    <row r="514" spans="1:24" ht="33.75" customHeight="1">
      <c r="A514" s="24" t="s">
        <v>669</v>
      </c>
      <c r="B514" s="223" t="s">
        <v>512</v>
      </c>
      <c r="C514" s="223"/>
      <c r="D514" s="25" t="s">
        <v>12</v>
      </c>
      <c r="E514" s="26">
        <f t="shared" si="110"/>
        <v>3000</v>
      </c>
      <c r="F514" s="26">
        <f>F515</f>
        <v>0</v>
      </c>
      <c r="G514" s="26">
        <f t="shared" si="114"/>
        <v>0</v>
      </c>
      <c r="H514" s="26">
        <f t="shared" si="114"/>
        <v>3000</v>
      </c>
      <c r="I514" s="37" t="s">
        <v>12</v>
      </c>
      <c r="J514" s="37" t="s">
        <v>12</v>
      </c>
      <c r="K514" s="84" t="s">
        <v>12</v>
      </c>
      <c r="L514" s="26" t="s">
        <v>12</v>
      </c>
      <c r="M514" s="26" t="s">
        <v>12</v>
      </c>
      <c r="N514" s="84" t="s">
        <v>12</v>
      </c>
      <c r="O514" s="26" t="s">
        <v>12</v>
      </c>
      <c r="P514" s="29" t="s">
        <v>12</v>
      </c>
      <c r="Q514" s="26" t="s">
        <v>12</v>
      </c>
      <c r="R514" s="84" t="s">
        <v>12</v>
      </c>
      <c r="S514" s="26">
        <f t="shared" si="115"/>
        <v>3000</v>
      </c>
      <c r="T514" s="26">
        <f t="shared" si="115"/>
        <v>0</v>
      </c>
      <c r="U514" s="84">
        <f t="shared" si="103"/>
        <v>0</v>
      </c>
      <c r="V514" s="134"/>
      <c r="W514" s="134"/>
      <c r="X514" s="26"/>
    </row>
    <row r="515" spans="1:24" ht="66" customHeight="1" outlineLevel="1">
      <c r="A515" s="222" t="s">
        <v>406</v>
      </c>
      <c r="B515" s="222"/>
      <c r="C515" s="222"/>
      <c r="D515" s="30" t="s">
        <v>12</v>
      </c>
      <c r="E515" s="31">
        <f t="shared" si="110"/>
        <v>3000</v>
      </c>
      <c r="F515" s="31">
        <f>F516</f>
        <v>0</v>
      </c>
      <c r="G515" s="31">
        <f t="shared" si="114"/>
        <v>0</v>
      </c>
      <c r="H515" s="31">
        <f t="shared" si="114"/>
        <v>3000</v>
      </c>
      <c r="I515" s="32" t="s">
        <v>12</v>
      </c>
      <c r="J515" s="32" t="s">
        <v>12</v>
      </c>
      <c r="K515" s="55" t="s">
        <v>12</v>
      </c>
      <c r="L515" s="31" t="s">
        <v>12</v>
      </c>
      <c r="M515" s="31" t="s">
        <v>12</v>
      </c>
      <c r="N515" s="55" t="s">
        <v>12</v>
      </c>
      <c r="O515" s="31" t="s">
        <v>12</v>
      </c>
      <c r="P515" s="33" t="s">
        <v>12</v>
      </c>
      <c r="Q515" s="31" t="s">
        <v>12</v>
      </c>
      <c r="R515" s="55" t="s">
        <v>12</v>
      </c>
      <c r="S515" s="31">
        <f t="shared" si="115"/>
        <v>3000</v>
      </c>
      <c r="T515" s="31">
        <f t="shared" si="115"/>
        <v>0</v>
      </c>
      <c r="U515" s="55">
        <f t="shared" si="103"/>
        <v>0</v>
      </c>
      <c r="V515" s="134"/>
      <c r="W515" s="134"/>
      <c r="X515" s="31"/>
    </row>
    <row r="516" spans="1:24" ht="165" customHeight="1" outlineLevel="1">
      <c r="A516" s="35">
        <v>1</v>
      </c>
      <c r="B516" s="161" t="s">
        <v>424</v>
      </c>
      <c r="C516" s="161" t="s">
        <v>420</v>
      </c>
      <c r="D516" s="161" t="s">
        <v>16</v>
      </c>
      <c r="E516" s="166">
        <f t="shared" si="110"/>
        <v>3000</v>
      </c>
      <c r="F516" s="166">
        <v>0</v>
      </c>
      <c r="G516" s="166">
        <v>0</v>
      </c>
      <c r="H516" s="166">
        <v>3000</v>
      </c>
      <c r="I516" s="157" t="s">
        <v>12</v>
      </c>
      <c r="J516" s="157" t="s">
        <v>12</v>
      </c>
      <c r="K516" s="158" t="s">
        <v>12</v>
      </c>
      <c r="L516" s="166" t="s">
        <v>12</v>
      </c>
      <c r="M516" s="166" t="s">
        <v>12</v>
      </c>
      <c r="N516" s="158" t="s">
        <v>12</v>
      </c>
      <c r="O516" s="166" t="s">
        <v>12</v>
      </c>
      <c r="P516" s="36" t="s">
        <v>12</v>
      </c>
      <c r="Q516" s="166" t="s">
        <v>12</v>
      </c>
      <c r="R516" s="158" t="s">
        <v>12</v>
      </c>
      <c r="S516" s="166">
        <v>3000</v>
      </c>
      <c r="T516" s="166">
        <v>0</v>
      </c>
      <c r="U516" s="158">
        <f t="shared" ref="U516:U529" si="116">T516/S516%</f>
        <v>0</v>
      </c>
      <c r="V516" s="134"/>
      <c r="W516" s="134"/>
      <c r="X516" s="166" t="s">
        <v>697</v>
      </c>
    </row>
    <row r="517" spans="1:24" ht="39" customHeight="1">
      <c r="A517" s="19" t="s">
        <v>670</v>
      </c>
      <c r="B517" s="227" t="s">
        <v>584</v>
      </c>
      <c r="C517" s="227"/>
      <c r="D517" s="20" t="s">
        <v>12</v>
      </c>
      <c r="E517" s="21">
        <f t="shared" si="110"/>
        <v>31031.3</v>
      </c>
      <c r="F517" s="21">
        <f>F518+F521+F524+F527</f>
        <v>4250.3</v>
      </c>
      <c r="G517" s="21">
        <f>G518+G521+G524+G527</f>
        <v>997</v>
      </c>
      <c r="H517" s="21">
        <f>H518+H521+H524+H527</f>
        <v>25784</v>
      </c>
      <c r="I517" s="96" t="s">
        <v>12</v>
      </c>
      <c r="J517" s="96" t="s">
        <v>12</v>
      </c>
      <c r="K517" s="110" t="s">
        <v>12</v>
      </c>
      <c r="L517" s="21" t="s">
        <v>12</v>
      </c>
      <c r="M517" s="21" t="s">
        <v>12</v>
      </c>
      <c r="N517" s="110" t="s">
        <v>12</v>
      </c>
      <c r="O517" s="21" t="s">
        <v>12</v>
      </c>
      <c r="P517" s="98" t="s">
        <v>12</v>
      </c>
      <c r="Q517" s="21" t="s">
        <v>12</v>
      </c>
      <c r="R517" s="110" t="s">
        <v>12</v>
      </c>
      <c r="S517" s="21">
        <f>S518+S521+S524+S527</f>
        <v>31031.3</v>
      </c>
      <c r="T517" s="21">
        <f>T518+T521+T524+T527</f>
        <v>2500</v>
      </c>
      <c r="U517" s="106">
        <f t="shared" si="116"/>
        <v>8.056381782265003</v>
      </c>
      <c r="V517" s="134"/>
      <c r="W517" s="134"/>
      <c r="X517" s="97"/>
    </row>
    <row r="518" spans="1:24" ht="37.5" customHeight="1">
      <c r="A518" s="24" t="s">
        <v>671</v>
      </c>
      <c r="B518" s="223" t="s">
        <v>585</v>
      </c>
      <c r="C518" s="223"/>
      <c r="D518" s="25" t="s">
        <v>12</v>
      </c>
      <c r="E518" s="26">
        <f t="shared" si="110"/>
        <v>5247.3</v>
      </c>
      <c r="F518" s="26">
        <f t="shared" ref="F518:H519" si="117">F519</f>
        <v>4250.3</v>
      </c>
      <c r="G518" s="26">
        <f t="shared" si="117"/>
        <v>997</v>
      </c>
      <c r="H518" s="26">
        <f t="shared" si="117"/>
        <v>0</v>
      </c>
      <c r="I518" s="27" t="s">
        <v>12</v>
      </c>
      <c r="J518" s="27" t="s">
        <v>12</v>
      </c>
      <c r="K518" s="108" t="s">
        <v>12</v>
      </c>
      <c r="L518" s="26" t="s">
        <v>12</v>
      </c>
      <c r="M518" s="26" t="s">
        <v>12</v>
      </c>
      <c r="N518" s="108" t="s">
        <v>12</v>
      </c>
      <c r="O518" s="26" t="s">
        <v>12</v>
      </c>
      <c r="P518" s="92" t="s">
        <v>12</v>
      </c>
      <c r="Q518" s="26" t="s">
        <v>12</v>
      </c>
      <c r="R518" s="108" t="s">
        <v>12</v>
      </c>
      <c r="S518" s="26">
        <f>S519</f>
        <v>5247.3</v>
      </c>
      <c r="T518" s="26">
        <f>T519</f>
        <v>0</v>
      </c>
      <c r="U518" s="84">
        <f t="shared" si="116"/>
        <v>0</v>
      </c>
      <c r="V518" s="134"/>
      <c r="W518" s="134"/>
      <c r="X518" s="28"/>
    </row>
    <row r="519" spans="1:24" ht="33" customHeight="1" outlineLevel="1">
      <c r="A519" s="222" t="s">
        <v>324</v>
      </c>
      <c r="B519" s="222"/>
      <c r="C519" s="222"/>
      <c r="D519" s="30" t="s">
        <v>12</v>
      </c>
      <c r="E519" s="31">
        <f t="shared" si="110"/>
        <v>5247.3</v>
      </c>
      <c r="F519" s="31">
        <f t="shared" si="117"/>
        <v>4250.3</v>
      </c>
      <c r="G519" s="31">
        <f t="shared" si="117"/>
        <v>997</v>
      </c>
      <c r="H519" s="31">
        <f t="shared" si="117"/>
        <v>0</v>
      </c>
      <c r="I519" s="32" t="s">
        <v>12</v>
      </c>
      <c r="J519" s="32" t="s">
        <v>12</v>
      </c>
      <c r="K519" s="55" t="s">
        <v>12</v>
      </c>
      <c r="L519" s="31" t="s">
        <v>12</v>
      </c>
      <c r="M519" s="31" t="s">
        <v>12</v>
      </c>
      <c r="N519" s="55" t="s">
        <v>12</v>
      </c>
      <c r="O519" s="31" t="s">
        <v>12</v>
      </c>
      <c r="P519" s="33" t="s">
        <v>12</v>
      </c>
      <c r="Q519" s="31" t="s">
        <v>12</v>
      </c>
      <c r="R519" s="55" t="s">
        <v>12</v>
      </c>
      <c r="S519" s="31">
        <f>S520</f>
        <v>5247.3</v>
      </c>
      <c r="T519" s="31">
        <f>T520</f>
        <v>0</v>
      </c>
      <c r="U519" s="55">
        <f t="shared" si="116"/>
        <v>0</v>
      </c>
      <c r="V519" s="134"/>
      <c r="W519" s="134"/>
      <c r="X519" s="31"/>
    </row>
    <row r="520" spans="1:24" ht="145.5" customHeight="1" outlineLevel="1">
      <c r="A520" s="35">
        <v>1</v>
      </c>
      <c r="B520" s="161" t="s">
        <v>421</v>
      </c>
      <c r="C520" s="161" t="s">
        <v>420</v>
      </c>
      <c r="D520" s="161" t="s">
        <v>16</v>
      </c>
      <c r="E520" s="166">
        <f t="shared" si="110"/>
        <v>5247.3</v>
      </c>
      <c r="F520" s="166">
        <v>4250.3</v>
      </c>
      <c r="G520" s="166">
        <v>997</v>
      </c>
      <c r="H520" s="166">
        <v>0</v>
      </c>
      <c r="I520" s="157" t="s">
        <v>12</v>
      </c>
      <c r="J520" s="157" t="s">
        <v>12</v>
      </c>
      <c r="K520" s="158" t="s">
        <v>12</v>
      </c>
      <c r="L520" s="166" t="s">
        <v>12</v>
      </c>
      <c r="M520" s="166" t="s">
        <v>12</v>
      </c>
      <c r="N520" s="158" t="s">
        <v>12</v>
      </c>
      <c r="O520" s="166" t="s">
        <v>12</v>
      </c>
      <c r="P520" s="36" t="s">
        <v>12</v>
      </c>
      <c r="Q520" s="166" t="s">
        <v>12</v>
      </c>
      <c r="R520" s="158" t="s">
        <v>12</v>
      </c>
      <c r="S520" s="166">
        <v>5247.3</v>
      </c>
      <c r="T520" s="166">
        <v>0</v>
      </c>
      <c r="U520" s="158">
        <f t="shared" si="116"/>
        <v>0</v>
      </c>
      <c r="V520" s="134"/>
      <c r="W520" s="134"/>
      <c r="X520" s="166" t="s">
        <v>795</v>
      </c>
    </row>
    <row r="521" spans="1:24" ht="35.25" customHeight="1">
      <c r="A521" s="24" t="s">
        <v>672</v>
      </c>
      <c r="B521" s="223" t="s">
        <v>536</v>
      </c>
      <c r="C521" s="223"/>
      <c r="D521" s="25" t="s">
        <v>12</v>
      </c>
      <c r="E521" s="26">
        <f t="shared" si="110"/>
        <v>22684</v>
      </c>
      <c r="F521" s="26">
        <f>F522</f>
        <v>0</v>
      </c>
      <c r="G521" s="26">
        <f t="shared" ref="G521:H528" si="118">G522</f>
        <v>0</v>
      </c>
      <c r="H521" s="26">
        <f t="shared" si="118"/>
        <v>22684</v>
      </c>
      <c r="I521" s="37" t="s">
        <v>12</v>
      </c>
      <c r="J521" s="37" t="s">
        <v>12</v>
      </c>
      <c r="K521" s="84" t="s">
        <v>12</v>
      </c>
      <c r="L521" s="26" t="s">
        <v>12</v>
      </c>
      <c r="M521" s="26" t="s">
        <v>12</v>
      </c>
      <c r="N521" s="84" t="s">
        <v>12</v>
      </c>
      <c r="O521" s="26" t="s">
        <v>12</v>
      </c>
      <c r="P521" s="29" t="s">
        <v>12</v>
      </c>
      <c r="Q521" s="26" t="s">
        <v>12</v>
      </c>
      <c r="R521" s="84" t="s">
        <v>12</v>
      </c>
      <c r="S521" s="26">
        <f>S522</f>
        <v>22684</v>
      </c>
      <c r="T521" s="26">
        <f>T522</f>
        <v>0</v>
      </c>
      <c r="U521" s="84">
        <f t="shared" si="116"/>
        <v>0</v>
      </c>
      <c r="V521" s="134"/>
      <c r="W521" s="134"/>
      <c r="X521" s="28"/>
    </row>
    <row r="522" spans="1:24" ht="45" customHeight="1" outlineLevel="1">
      <c r="A522" s="222" t="s">
        <v>324</v>
      </c>
      <c r="B522" s="222"/>
      <c r="C522" s="222"/>
      <c r="D522" s="30" t="s">
        <v>12</v>
      </c>
      <c r="E522" s="31">
        <f t="shared" si="110"/>
        <v>22684</v>
      </c>
      <c r="F522" s="31">
        <f>F523</f>
        <v>0</v>
      </c>
      <c r="G522" s="31">
        <f t="shared" si="118"/>
        <v>0</v>
      </c>
      <c r="H522" s="31">
        <f t="shared" si="118"/>
        <v>22684</v>
      </c>
      <c r="I522" s="32" t="s">
        <v>12</v>
      </c>
      <c r="J522" s="32" t="s">
        <v>12</v>
      </c>
      <c r="K522" s="55" t="s">
        <v>12</v>
      </c>
      <c r="L522" s="31" t="s">
        <v>12</v>
      </c>
      <c r="M522" s="31" t="s">
        <v>12</v>
      </c>
      <c r="N522" s="55" t="s">
        <v>12</v>
      </c>
      <c r="O522" s="31" t="s">
        <v>12</v>
      </c>
      <c r="P522" s="33" t="s">
        <v>12</v>
      </c>
      <c r="Q522" s="31" t="s">
        <v>12</v>
      </c>
      <c r="R522" s="55" t="s">
        <v>12</v>
      </c>
      <c r="S522" s="31">
        <f>S523</f>
        <v>22684</v>
      </c>
      <c r="T522" s="31">
        <f>T523</f>
        <v>0</v>
      </c>
      <c r="U522" s="55">
        <f t="shared" si="116"/>
        <v>0</v>
      </c>
      <c r="V522" s="134"/>
      <c r="W522" s="134"/>
      <c r="X522" s="31"/>
    </row>
    <row r="523" spans="1:24" ht="136.5" customHeight="1" outlineLevel="1">
      <c r="A523" s="35">
        <v>1</v>
      </c>
      <c r="B523" s="161" t="s">
        <v>425</v>
      </c>
      <c r="C523" s="161" t="s">
        <v>141</v>
      </c>
      <c r="D523" s="161" t="s">
        <v>42</v>
      </c>
      <c r="E523" s="166">
        <f t="shared" si="110"/>
        <v>22684</v>
      </c>
      <c r="F523" s="166">
        <v>0</v>
      </c>
      <c r="G523" s="166">
        <v>0</v>
      </c>
      <c r="H523" s="166">
        <v>22684</v>
      </c>
      <c r="I523" s="157" t="s">
        <v>12</v>
      </c>
      <c r="J523" s="157" t="s">
        <v>12</v>
      </c>
      <c r="K523" s="158" t="s">
        <v>12</v>
      </c>
      <c r="L523" s="166" t="s">
        <v>12</v>
      </c>
      <c r="M523" s="166" t="s">
        <v>12</v>
      </c>
      <c r="N523" s="158" t="s">
        <v>12</v>
      </c>
      <c r="O523" s="166" t="s">
        <v>12</v>
      </c>
      <c r="P523" s="36" t="s">
        <v>12</v>
      </c>
      <c r="Q523" s="166" t="s">
        <v>12</v>
      </c>
      <c r="R523" s="158" t="s">
        <v>12</v>
      </c>
      <c r="S523" s="166">
        <v>22684</v>
      </c>
      <c r="T523" s="166">
        <v>0</v>
      </c>
      <c r="U523" s="158">
        <f t="shared" si="116"/>
        <v>0</v>
      </c>
      <c r="V523" s="134"/>
      <c r="W523" s="134"/>
      <c r="X523" s="166" t="s">
        <v>696</v>
      </c>
    </row>
    <row r="524" spans="1:24" ht="31.5" customHeight="1">
      <c r="A524" s="24" t="s">
        <v>673</v>
      </c>
      <c r="B524" s="223" t="s">
        <v>537</v>
      </c>
      <c r="C524" s="223"/>
      <c r="D524" s="25" t="s">
        <v>12</v>
      </c>
      <c r="E524" s="26">
        <f t="shared" si="110"/>
        <v>600</v>
      </c>
      <c r="F524" s="26">
        <f>F525</f>
        <v>0</v>
      </c>
      <c r="G524" s="26">
        <f t="shared" si="118"/>
        <v>0</v>
      </c>
      <c r="H524" s="26">
        <f t="shared" si="118"/>
        <v>600</v>
      </c>
      <c r="I524" s="37" t="s">
        <v>12</v>
      </c>
      <c r="J524" s="37" t="s">
        <v>12</v>
      </c>
      <c r="K524" s="84" t="s">
        <v>12</v>
      </c>
      <c r="L524" s="26" t="s">
        <v>12</v>
      </c>
      <c r="M524" s="26" t="s">
        <v>12</v>
      </c>
      <c r="N524" s="84" t="s">
        <v>12</v>
      </c>
      <c r="O524" s="26" t="s">
        <v>12</v>
      </c>
      <c r="P524" s="29" t="s">
        <v>12</v>
      </c>
      <c r="Q524" s="26" t="s">
        <v>12</v>
      </c>
      <c r="R524" s="84" t="s">
        <v>12</v>
      </c>
      <c r="S524" s="26">
        <f>S525</f>
        <v>600</v>
      </c>
      <c r="T524" s="26">
        <f>T525</f>
        <v>0</v>
      </c>
      <c r="U524" s="84">
        <f t="shared" si="116"/>
        <v>0</v>
      </c>
      <c r="V524" s="134"/>
      <c r="W524" s="134"/>
      <c r="X524" s="28"/>
    </row>
    <row r="525" spans="1:24" ht="62.25" customHeight="1" outlineLevel="1">
      <c r="A525" s="222" t="s">
        <v>407</v>
      </c>
      <c r="B525" s="222"/>
      <c r="C525" s="222"/>
      <c r="D525" s="30" t="s">
        <v>12</v>
      </c>
      <c r="E525" s="31">
        <f t="shared" si="110"/>
        <v>600</v>
      </c>
      <c r="F525" s="31">
        <f>F526</f>
        <v>0</v>
      </c>
      <c r="G525" s="31">
        <f t="shared" si="118"/>
        <v>0</v>
      </c>
      <c r="H525" s="31">
        <f t="shared" si="118"/>
        <v>600</v>
      </c>
      <c r="I525" s="32" t="s">
        <v>12</v>
      </c>
      <c r="J525" s="32" t="s">
        <v>12</v>
      </c>
      <c r="K525" s="55" t="s">
        <v>12</v>
      </c>
      <c r="L525" s="31" t="s">
        <v>12</v>
      </c>
      <c r="M525" s="31" t="s">
        <v>12</v>
      </c>
      <c r="N525" s="55" t="s">
        <v>12</v>
      </c>
      <c r="O525" s="31" t="s">
        <v>12</v>
      </c>
      <c r="P525" s="33" t="s">
        <v>12</v>
      </c>
      <c r="Q525" s="31" t="s">
        <v>12</v>
      </c>
      <c r="R525" s="55" t="s">
        <v>12</v>
      </c>
      <c r="S525" s="31">
        <f>S526</f>
        <v>600</v>
      </c>
      <c r="T525" s="31">
        <f>T526</f>
        <v>0</v>
      </c>
      <c r="U525" s="55">
        <f t="shared" si="116"/>
        <v>0</v>
      </c>
      <c r="V525" s="134"/>
      <c r="W525" s="134"/>
      <c r="X525" s="31"/>
    </row>
    <row r="526" spans="1:24" ht="105.75" customHeight="1" outlineLevel="1">
      <c r="A526" s="35">
        <v>1</v>
      </c>
      <c r="B526" s="161" t="s">
        <v>422</v>
      </c>
      <c r="C526" s="161" t="s">
        <v>420</v>
      </c>
      <c r="D526" s="161" t="s">
        <v>16</v>
      </c>
      <c r="E526" s="166">
        <f t="shared" si="110"/>
        <v>600</v>
      </c>
      <c r="F526" s="166">
        <v>0</v>
      </c>
      <c r="G526" s="166">
        <v>0</v>
      </c>
      <c r="H526" s="166">
        <v>600</v>
      </c>
      <c r="I526" s="157" t="s">
        <v>12</v>
      </c>
      <c r="J526" s="157" t="s">
        <v>12</v>
      </c>
      <c r="K526" s="158" t="s">
        <v>12</v>
      </c>
      <c r="L526" s="166" t="s">
        <v>12</v>
      </c>
      <c r="M526" s="166" t="s">
        <v>12</v>
      </c>
      <c r="N526" s="158" t="s">
        <v>12</v>
      </c>
      <c r="O526" s="166" t="s">
        <v>12</v>
      </c>
      <c r="P526" s="36" t="s">
        <v>12</v>
      </c>
      <c r="Q526" s="166" t="s">
        <v>12</v>
      </c>
      <c r="R526" s="158" t="s">
        <v>12</v>
      </c>
      <c r="S526" s="166">
        <v>600</v>
      </c>
      <c r="T526" s="166">
        <v>0</v>
      </c>
      <c r="U526" s="158">
        <f t="shared" si="116"/>
        <v>0</v>
      </c>
      <c r="V526" s="134"/>
      <c r="W526" s="134"/>
      <c r="X526" s="39" t="s">
        <v>762</v>
      </c>
    </row>
    <row r="527" spans="1:24" ht="27.75" customHeight="1">
      <c r="A527" s="24" t="s">
        <v>674</v>
      </c>
      <c r="B527" s="223" t="s">
        <v>538</v>
      </c>
      <c r="C527" s="223"/>
      <c r="D527" s="25" t="s">
        <v>12</v>
      </c>
      <c r="E527" s="26">
        <f t="shared" si="110"/>
        <v>2500</v>
      </c>
      <c r="F527" s="26">
        <f>F528</f>
        <v>0</v>
      </c>
      <c r="G527" s="26">
        <f t="shared" si="118"/>
        <v>0</v>
      </c>
      <c r="H527" s="26">
        <f t="shared" si="118"/>
        <v>2500</v>
      </c>
      <c r="I527" s="37" t="s">
        <v>12</v>
      </c>
      <c r="J527" s="37" t="s">
        <v>12</v>
      </c>
      <c r="K527" s="84" t="s">
        <v>12</v>
      </c>
      <c r="L527" s="26" t="s">
        <v>12</v>
      </c>
      <c r="M527" s="26" t="s">
        <v>12</v>
      </c>
      <c r="N527" s="84" t="s">
        <v>12</v>
      </c>
      <c r="O527" s="26" t="s">
        <v>12</v>
      </c>
      <c r="P527" s="29" t="s">
        <v>12</v>
      </c>
      <c r="Q527" s="26" t="s">
        <v>12</v>
      </c>
      <c r="R527" s="84" t="s">
        <v>12</v>
      </c>
      <c r="S527" s="26">
        <f>S528</f>
        <v>2500</v>
      </c>
      <c r="T527" s="26">
        <f>T528</f>
        <v>2500</v>
      </c>
      <c r="U527" s="84">
        <f t="shared" si="116"/>
        <v>100</v>
      </c>
      <c r="V527" s="134"/>
      <c r="W527" s="134"/>
      <c r="X527" s="28"/>
    </row>
    <row r="528" spans="1:24" ht="42.75" customHeight="1" outlineLevel="1">
      <c r="A528" s="222" t="s">
        <v>324</v>
      </c>
      <c r="B528" s="222"/>
      <c r="C528" s="222"/>
      <c r="D528" s="30" t="s">
        <v>12</v>
      </c>
      <c r="E528" s="31">
        <f t="shared" si="110"/>
        <v>2500</v>
      </c>
      <c r="F528" s="31">
        <f>F529</f>
        <v>0</v>
      </c>
      <c r="G528" s="31">
        <f t="shared" si="118"/>
        <v>0</v>
      </c>
      <c r="H528" s="31">
        <f t="shared" si="118"/>
        <v>2500</v>
      </c>
      <c r="I528" s="32" t="s">
        <v>12</v>
      </c>
      <c r="J528" s="32" t="s">
        <v>12</v>
      </c>
      <c r="K528" s="55" t="s">
        <v>12</v>
      </c>
      <c r="L528" s="31" t="s">
        <v>12</v>
      </c>
      <c r="M528" s="31" t="s">
        <v>12</v>
      </c>
      <c r="N528" s="55" t="s">
        <v>12</v>
      </c>
      <c r="O528" s="31" t="s">
        <v>12</v>
      </c>
      <c r="P528" s="33" t="s">
        <v>12</v>
      </c>
      <c r="Q528" s="31" t="s">
        <v>12</v>
      </c>
      <c r="R528" s="55" t="s">
        <v>12</v>
      </c>
      <c r="S528" s="31">
        <f>S529</f>
        <v>2500</v>
      </c>
      <c r="T528" s="31">
        <f>T529</f>
        <v>2500</v>
      </c>
      <c r="U528" s="55">
        <f t="shared" si="116"/>
        <v>100</v>
      </c>
      <c r="V528" s="134"/>
      <c r="W528" s="134"/>
      <c r="X528" s="31"/>
    </row>
    <row r="529" spans="1:24" ht="65.25" customHeight="1" outlineLevel="1">
      <c r="A529" s="35">
        <v>1</v>
      </c>
      <c r="B529" s="161" t="s">
        <v>423</v>
      </c>
      <c r="C529" s="161" t="s">
        <v>420</v>
      </c>
      <c r="D529" s="161" t="s">
        <v>16</v>
      </c>
      <c r="E529" s="166">
        <f t="shared" si="110"/>
        <v>2500</v>
      </c>
      <c r="F529" s="166">
        <v>0</v>
      </c>
      <c r="G529" s="166">
        <v>0</v>
      </c>
      <c r="H529" s="166">
        <v>2500</v>
      </c>
      <c r="I529" s="157" t="s">
        <v>12</v>
      </c>
      <c r="J529" s="157" t="s">
        <v>12</v>
      </c>
      <c r="K529" s="158" t="s">
        <v>12</v>
      </c>
      <c r="L529" s="166" t="s">
        <v>12</v>
      </c>
      <c r="M529" s="166" t="s">
        <v>12</v>
      </c>
      <c r="N529" s="158" t="s">
        <v>12</v>
      </c>
      <c r="O529" s="166" t="s">
        <v>12</v>
      </c>
      <c r="P529" s="36" t="s">
        <v>12</v>
      </c>
      <c r="Q529" s="166" t="s">
        <v>12</v>
      </c>
      <c r="R529" s="158" t="s">
        <v>12</v>
      </c>
      <c r="S529" s="166">
        <v>2500</v>
      </c>
      <c r="T529" s="166">
        <v>2500</v>
      </c>
      <c r="U529" s="158">
        <f t="shared" si="116"/>
        <v>100</v>
      </c>
      <c r="V529" s="134"/>
      <c r="W529" s="134"/>
      <c r="X529" s="39" t="s">
        <v>796</v>
      </c>
    </row>
    <row r="530" spans="1:24">
      <c r="V530" s="115"/>
      <c r="W530" s="115"/>
    </row>
    <row r="531" spans="1:24">
      <c r="V531" s="115"/>
      <c r="W531" s="115"/>
    </row>
    <row r="532" spans="1:24">
      <c r="V532" s="115"/>
      <c r="W532" s="115"/>
    </row>
    <row r="533" spans="1:24">
      <c r="V533" s="115"/>
      <c r="W533" s="115"/>
    </row>
    <row r="534" spans="1:24">
      <c r="V534" s="115"/>
      <c r="W534" s="115"/>
    </row>
    <row r="535" spans="1:24">
      <c r="V535" s="115"/>
      <c r="W535" s="115"/>
    </row>
    <row r="536" spans="1:24">
      <c r="V536" s="115"/>
      <c r="W536" s="115"/>
    </row>
    <row r="537" spans="1:24">
      <c r="V537" s="115"/>
      <c r="W537" s="115"/>
    </row>
    <row r="538" spans="1:24">
      <c r="V538" s="115"/>
      <c r="W538" s="115"/>
    </row>
    <row r="539" spans="1:24">
      <c r="V539" s="115"/>
      <c r="W539" s="115"/>
    </row>
    <row r="540" spans="1:24">
      <c r="V540" s="115"/>
      <c r="W540" s="115"/>
    </row>
    <row r="541" spans="1:24">
      <c r="V541" s="115"/>
      <c r="W541" s="115"/>
    </row>
    <row r="542" spans="1:24">
      <c r="V542" s="115"/>
      <c r="W542" s="115"/>
    </row>
    <row r="543" spans="1:24">
      <c r="V543" s="115"/>
      <c r="W543" s="115"/>
    </row>
    <row r="544" spans="1:24">
      <c r="V544" s="115"/>
      <c r="W544" s="115"/>
    </row>
    <row r="545" spans="22:23">
      <c r="V545" s="115"/>
      <c r="W545" s="115"/>
    </row>
    <row r="546" spans="22:23">
      <c r="V546" s="115"/>
      <c r="W546" s="115"/>
    </row>
    <row r="547" spans="22:23">
      <c r="V547" s="115"/>
      <c r="W547" s="115"/>
    </row>
    <row r="548" spans="22:23">
      <c r="V548" s="115"/>
      <c r="W548" s="115"/>
    </row>
    <row r="549" spans="22:23">
      <c r="V549" s="115"/>
      <c r="W549" s="115"/>
    </row>
    <row r="550" spans="22:23">
      <c r="V550" s="115"/>
      <c r="W550" s="115"/>
    </row>
    <row r="551" spans="22:23">
      <c r="V551" s="115"/>
      <c r="W551" s="115"/>
    </row>
    <row r="552" spans="22:23">
      <c r="V552" s="115"/>
      <c r="W552" s="115"/>
    </row>
    <row r="553" spans="22:23">
      <c r="V553" s="115"/>
      <c r="W553" s="115"/>
    </row>
    <row r="554" spans="22:23">
      <c r="V554" s="115"/>
      <c r="W554" s="115"/>
    </row>
    <row r="555" spans="22:23">
      <c r="V555" s="115"/>
      <c r="W555" s="115"/>
    </row>
    <row r="556" spans="22:23">
      <c r="V556" s="115"/>
      <c r="W556" s="115"/>
    </row>
    <row r="557" spans="22:23">
      <c r="V557" s="115"/>
      <c r="W557" s="115"/>
    </row>
    <row r="558" spans="22:23">
      <c r="V558" s="115"/>
      <c r="W558" s="115"/>
    </row>
    <row r="559" spans="22:23">
      <c r="V559" s="115"/>
      <c r="W559" s="115"/>
    </row>
    <row r="560" spans="22:23">
      <c r="V560" s="115"/>
      <c r="W560" s="115"/>
    </row>
    <row r="561" spans="22:23">
      <c r="V561" s="115"/>
      <c r="W561" s="115"/>
    </row>
    <row r="562" spans="22:23">
      <c r="V562" s="115"/>
      <c r="W562" s="115"/>
    </row>
    <row r="563" spans="22:23">
      <c r="V563" s="115"/>
      <c r="W563" s="115"/>
    </row>
    <row r="564" spans="22:23">
      <c r="V564" s="115"/>
      <c r="W564" s="115"/>
    </row>
    <row r="565" spans="22:23">
      <c r="V565" s="115"/>
      <c r="W565" s="115"/>
    </row>
    <row r="566" spans="22:23">
      <c r="V566" s="115"/>
      <c r="W566" s="115"/>
    </row>
    <row r="567" spans="22:23">
      <c r="V567" s="115"/>
      <c r="W567" s="115"/>
    </row>
    <row r="568" spans="22:23">
      <c r="V568" s="115"/>
      <c r="W568" s="115"/>
    </row>
    <row r="569" spans="22:23">
      <c r="V569" s="115"/>
      <c r="W569" s="115"/>
    </row>
    <row r="570" spans="22:23">
      <c r="V570" s="115"/>
      <c r="W570" s="115"/>
    </row>
    <row r="571" spans="22:23">
      <c r="V571" s="115"/>
      <c r="W571" s="115"/>
    </row>
    <row r="572" spans="22:23">
      <c r="V572" s="115"/>
      <c r="W572" s="115"/>
    </row>
    <row r="573" spans="22:23">
      <c r="V573" s="115"/>
      <c r="W573" s="115"/>
    </row>
    <row r="574" spans="22:23">
      <c r="V574" s="115"/>
      <c r="W574" s="115"/>
    </row>
    <row r="575" spans="22:23">
      <c r="V575" s="115"/>
      <c r="W575" s="115"/>
    </row>
    <row r="576" spans="22:23">
      <c r="V576" s="115"/>
      <c r="W576" s="115"/>
    </row>
    <row r="577" spans="22:23">
      <c r="V577" s="115"/>
      <c r="W577" s="115"/>
    </row>
    <row r="578" spans="22:23">
      <c r="V578" s="115"/>
      <c r="W578" s="115"/>
    </row>
    <row r="579" spans="22:23">
      <c r="V579" s="115"/>
      <c r="W579" s="115"/>
    </row>
    <row r="580" spans="22:23">
      <c r="V580" s="115"/>
      <c r="W580" s="115"/>
    </row>
    <row r="581" spans="22:23">
      <c r="V581" s="115"/>
      <c r="W581" s="115"/>
    </row>
    <row r="582" spans="22:23">
      <c r="V582" s="115"/>
      <c r="W582" s="115"/>
    </row>
    <row r="583" spans="22:23">
      <c r="V583" s="115"/>
      <c r="W583" s="115"/>
    </row>
    <row r="584" spans="22:23">
      <c r="V584" s="115"/>
      <c r="W584" s="115"/>
    </row>
    <row r="585" spans="22:23">
      <c r="V585" s="115"/>
      <c r="W585" s="115"/>
    </row>
    <row r="586" spans="22:23">
      <c r="V586" s="115"/>
      <c r="W586" s="115"/>
    </row>
    <row r="587" spans="22:23">
      <c r="V587" s="115"/>
      <c r="W587" s="115"/>
    </row>
    <row r="588" spans="22:23">
      <c r="V588" s="115"/>
      <c r="W588" s="115"/>
    </row>
    <row r="589" spans="22:23">
      <c r="V589" s="115"/>
      <c r="W589" s="115"/>
    </row>
    <row r="590" spans="22:23">
      <c r="V590" s="115"/>
      <c r="W590" s="115"/>
    </row>
    <row r="591" spans="22:23">
      <c r="V591" s="115"/>
      <c r="W591" s="115"/>
    </row>
    <row r="592" spans="22:23">
      <c r="V592" s="115"/>
      <c r="W592" s="115"/>
    </row>
    <row r="593" spans="22:23">
      <c r="V593" s="115"/>
      <c r="W593" s="115"/>
    </row>
    <row r="594" spans="22:23">
      <c r="V594" s="115"/>
      <c r="W594" s="115"/>
    </row>
    <row r="595" spans="22:23">
      <c r="V595" s="115"/>
      <c r="W595" s="115"/>
    </row>
    <row r="596" spans="22:23">
      <c r="V596" s="115"/>
      <c r="W596" s="115"/>
    </row>
    <row r="597" spans="22:23">
      <c r="V597" s="115"/>
      <c r="W597" s="115"/>
    </row>
    <row r="598" spans="22:23">
      <c r="V598" s="115"/>
      <c r="W598" s="115"/>
    </row>
    <row r="599" spans="22:23">
      <c r="V599" s="115"/>
      <c r="W599" s="115"/>
    </row>
    <row r="600" spans="22:23">
      <c r="V600" s="115"/>
      <c r="W600" s="115"/>
    </row>
    <row r="601" spans="22:23">
      <c r="V601" s="115"/>
      <c r="W601" s="115"/>
    </row>
    <row r="602" spans="22:23">
      <c r="V602" s="115"/>
      <c r="W602" s="115"/>
    </row>
    <row r="603" spans="22:23">
      <c r="V603" s="115"/>
      <c r="W603" s="115"/>
    </row>
    <row r="604" spans="22:23">
      <c r="V604" s="115"/>
      <c r="W604" s="115"/>
    </row>
    <row r="605" spans="22:23">
      <c r="V605" s="115"/>
      <c r="W605" s="115"/>
    </row>
    <row r="606" spans="22:23">
      <c r="V606" s="115"/>
      <c r="W606" s="115"/>
    </row>
    <row r="607" spans="22:23">
      <c r="V607" s="115"/>
      <c r="W607" s="115"/>
    </row>
    <row r="608" spans="22:23">
      <c r="V608" s="115"/>
      <c r="W608" s="115"/>
    </row>
    <row r="609" spans="22:23">
      <c r="V609" s="115"/>
      <c r="W609" s="115"/>
    </row>
    <row r="610" spans="22:23">
      <c r="V610" s="115"/>
      <c r="W610" s="115"/>
    </row>
    <row r="611" spans="22:23">
      <c r="V611" s="115"/>
      <c r="W611" s="115"/>
    </row>
    <row r="612" spans="22:23">
      <c r="V612" s="115"/>
      <c r="W612" s="115"/>
    </row>
    <row r="613" spans="22:23">
      <c r="V613" s="115"/>
      <c r="W613" s="115"/>
    </row>
    <row r="614" spans="22:23">
      <c r="V614" s="115"/>
      <c r="W614" s="115"/>
    </row>
    <row r="615" spans="22:23">
      <c r="V615" s="115"/>
      <c r="W615" s="115"/>
    </row>
    <row r="616" spans="22:23">
      <c r="V616" s="115"/>
      <c r="W616" s="115"/>
    </row>
    <row r="617" spans="22:23">
      <c r="V617" s="115"/>
      <c r="W617" s="115"/>
    </row>
    <row r="618" spans="22:23">
      <c r="V618" s="115"/>
      <c r="W618" s="115"/>
    </row>
    <row r="619" spans="22:23">
      <c r="V619" s="115"/>
      <c r="W619" s="115"/>
    </row>
    <row r="620" spans="22:23">
      <c r="V620" s="115"/>
      <c r="W620" s="115"/>
    </row>
    <row r="621" spans="22:23">
      <c r="V621" s="115"/>
      <c r="W621" s="115"/>
    </row>
    <row r="622" spans="22:23">
      <c r="V622" s="115"/>
      <c r="W622" s="115"/>
    </row>
    <row r="623" spans="22:23">
      <c r="V623" s="115"/>
      <c r="W623" s="115"/>
    </row>
    <row r="624" spans="22:23">
      <c r="V624" s="115"/>
      <c r="W624" s="115"/>
    </row>
    <row r="625" spans="22:23">
      <c r="V625" s="115"/>
      <c r="W625" s="115"/>
    </row>
    <row r="626" spans="22:23">
      <c r="V626" s="115"/>
      <c r="W626" s="115"/>
    </row>
    <row r="627" spans="22:23">
      <c r="V627" s="115"/>
      <c r="W627" s="115"/>
    </row>
    <row r="628" spans="22:23">
      <c r="V628" s="115"/>
      <c r="W628" s="115"/>
    </row>
    <row r="629" spans="22:23">
      <c r="V629" s="115"/>
      <c r="W629" s="115"/>
    </row>
    <row r="630" spans="22:23">
      <c r="V630" s="115"/>
      <c r="W630" s="115"/>
    </row>
    <row r="631" spans="22:23">
      <c r="V631" s="115"/>
      <c r="W631" s="115"/>
    </row>
    <row r="632" spans="22:23">
      <c r="V632" s="115"/>
      <c r="W632" s="115"/>
    </row>
    <row r="633" spans="22:23">
      <c r="V633" s="115"/>
      <c r="W633" s="115"/>
    </row>
    <row r="634" spans="22:23">
      <c r="V634" s="115"/>
      <c r="W634" s="115"/>
    </row>
    <row r="635" spans="22:23">
      <c r="V635" s="115"/>
      <c r="W635" s="115"/>
    </row>
    <row r="636" spans="22:23">
      <c r="V636" s="115"/>
      <c r="W636" s="115"/>
    </row>
    <row r="637" spans="22:23">
      <c r="V637" s="115"/>
      <c r="W637" s="115"/>
    </row>
    <row r="638" spans="22:23">
      <c r="V638" s="115"/>
      <c r="W638" s="115"/>
    </row>
    <row r="639" spans="22:23">
      <c r="V639" s="115"/>
      <c r="W639" s="115"/>
    </row>
    <row r="640" spans="22:23">
      <c r="V640" s="115"/>
      <c r="W640" s="115"/>
    </row>
    <row r="641" spans="22:23">
      <c r="V641" s="115"/>
      <c r="W641" s="115"/>
    </row>
    <row r="642" spans="22:23">
      <c r="V642" s="115"/>
      <c r="W642" s="115"/>
    </row>
    <row r="643" spans="22:23">
      <c r="V643" s="115"/>
      <c r="W643" s="115"/>
    </row>
    <row r="644" spans="22:23">
      <c r="V644" s="115"/>
      <c r="W644" s="115"/>
    </row>
    <row r="645" spans="22:23">
      <c r="V645" s="115"/>
      <c r="W645" s="115"/>
    </row>
    <row r="646" spans="22:23">
      <c r="V646" s="115"/>
      <c r="W646" s="115"/>
    </row>
    <row r="647" spans="22:23">
      <c r="V647" s="115"/>
      <c r="W647" s="115"/>
    </row>
    <row r="648" spans="22:23">
      <c r="V648" s="115"/>
      <c r="W648" s="115"/>
    </row>
    <row r="649" spans="22:23">
      <c r="V649" s="115"/>
      <c r="W649" s="115"/>
    </row>
    <row r="650" spans="22:23">
      <c r="V650" s="115"/>
      <c r="W650" s="115"/>
    </row>
    <row r="651" spans="22:23">
      <c r="V651" s="115"/>
      <c r="W651" s="115"/>
    </row>
    <row r="652" spans="22:23">
      <c r="V652" s="115"/>
      <c r="W652" s="115"/>
    </row>
    <row r="653" spans="22:23">
      <c r="V653" s="115"/>
      <c r="W653" s="115"/>
    </row>
    <row r="654" spans="22:23">
      <c r="V654" s="115"/>
      <c r="W654" s="115"/>
    </row>
    <row r="655" spans="22:23">
      <c r="V655" s="115"/>
      <c r="W655" s="115"/>
    </row>
    <row r="656" spans="22:23">
      <c r="V656" s="115"/>
      <c r="W656" s="115"/>
    </row>
    <row r="657" spans="22:23">
      <c r="V657" s="115"/>
      <c r="W657" s="115"/>
    </row>
    <row r="658" spans="22:23">
      <c r="V658" s="115"/>
      <c r="W658" s="115"/>
    </row>
    <row r="659" spans="22:23">
      <c r="V659" s="115"/>
      <c r="W659" s="115"/>
    </row>
    <row r="660" spans="22:23">
      <c r="V660" s="115"/>
      <c r="W660" s="115"/>
    </row>
    <row r="661" spans="22:23">
      <c r="V661" s="115"/>
      <c r="W661" s="115"/>
    </row>
    <row r="662" spans="22:23">
      <c r="V662" s="115"/>
      <c r="W662" s="115"/>
    </row>
    <row r="663" spans="22:23">
      <c r="V663" s="115"/>
      <c r="W663" s="115"/>
    </row>
    <row r="664" spans="22:23">
      <c r="V664" s="115"/>
      <c r="W664" s="115"/>
    </row>
    <row r="665" spans="22:23">
      <c r="V665" s="115"/>
      <c r="W665" s="115"/>
    </row>
    <row r="666" spans="22:23">
      <c r="V666" s="115"/>
      <c r="W666" s="115"/>
    </row>
    <row r="667" spans="22:23">
      <c r="V667" s="115"/>
      <c r="W667" s="115"/>
    </row>
    <row r="668" spans="22:23">
      <c r="V668" s="115"/>
      <c r="W668" s="115"/>
    </row>
    <row r="669" spans="22:23">
      <c r="V669" s="115"/>
      <c r="W669" s="115"/>
    </row>
    <row r="670" spans="22:23">
      <c r="V670" s="115"/>
      <c r="W670" s="115"/>
    </row>
    <row r="671" spans="22:23">
      <c r="V671" s="115"/>
      <c r="W671" s="115"/>
    </row>
    <row r="672" spans="22:23">
      <c r="V672" s="115"/>
      <c r="W672" s="115"/>
    </row>
    <row r="673" spans="22:23">
      <c r="V673" s="115"/>
      <c r="W673" s="115"/>
    </row>
    <row r="674" spans="22:23">
      <c r="V674" s="115"/>
      <c r="W674" s="115"/>
    </row>
    <row r="675" spans="22:23">
      <c r="V675" s="115"/>
      <c r="W675" s="115"/>
    </row>
    <row r="676" spans="22:23">
      <c r="V676" s="115"/>
      <c r="W676" s="115"/>
    </row>
    <row r="677" spans="22:23">
      <c r="V677" s="115"/>
      <c r="W677" s="115"/>
    </row>
    <row r="678" spans="22:23">
      <c r="V678" s="115"/>
      <c r="W678" s="115"/>
    </row>
    <row r="679" spans="22:23">
      <c r="V679" s="115"/>
      <c r="W679" s="115"/>
    </row>
    <row r="680" spans="22:23">
      <c r="V680" s="115"/>
      <c r="W680" s="115"/>
    </row>
    <row r="681" spans="22:23">
      <c r="V681" s="115"/>
      <c r="W681" s="115"/>
    </row>
    <row r="682" spans="22:23">
      <c r="V682" s="115"/>
      <c r="W682" s="115"/>
    </row>
    <row r="683" spans="22:23">
      <c r="V683" s="115"/>
      <c r="W683" s="115"/>
    </row>
    <row r="684" spans="22:23">
      <c r="V684" s="115"/>
      <c r="W684" s="115"/>
    </row>
    <row r="685" spans="22:23">
      <c r="V685" s="115"/>
      <c r="W685" s="115"/>
    </row>
    <row r="686" spans="22:23">
      <c r="V686" s="115"/>
      <c r="W686" s="115"/>
    </row>
    <row r="687" spans="22:23">
      <c r="V687" s="115"/>
      <c r="W687" s="115"/>
    </row>
    <row r="688" spans="22:23">
      <c r="V688" s="115"/>
      <c r="W688" s="115"/>
    </row>
    <row r="689" spans="22:23">
      <c r="V689" s="115"/>
      <c r="W689" s="115"/>
    </row>
    <row r="690" spans="22:23">
      <c r="V690" s="115"/>
      <c r="W690" s="115"/>
    </row>
    <row r="691" spans="22:23">
      <c r="V691" s="115"/>
      <c r="W691" s="115"/>
    </row>
    <row r="692" spans="22:23">
      <c r="V692" s="115"/>
      <c r="W692" s="115"/>
    </row>
    <row r="693" spans="22:23">
      <c r="V693" s="115"/>
      <c r="W693" s="115"/>
    </row>
    <row r="694" spans="22:23">
      <c r="V694" s="115"/>
      <c r="W694" s="115"/>
    </row>
    <row r="695" spans="22:23">
      <c r="V695" s="115"/>
      <c r="W695" s="115"/>
    </row>
    <row r="696" spans="22:23">
      <c r="V696" s="115"/>
      <c r="W696" s="115"/>
    </row>
    <row r="697" spans="22:23">
      <c r="V697" s="115"/>
      <c r="W697" s="115"/>
    </row>
    <row r="698" spans="22:23">
      <c r="V698" s="115"/>
      <c r="W698" s="115"/>
    </row>
    <row r="699" spans="22:23">
      <c r="V699" s="115"/>
      <c r="W699" s="115"/>
    </row>
    <row r="700" spans="22:23">
      <c r="V700" s="115"/>
      <c r="W700" s="115"/>
    </row>
    <row r="701" spans="22:23">
      <c r="V701" s="115"/>
      <c r="W701" s="115"/>
    </row>
    <row r="702" spans="22:23">
      <c r="V702" s="115"/>
      <c r="W702" s="115"/>
    </row>
    <row r="703" spans="22:23">
      <c r="V703" s="115"/>
      <c r="W703" s="115"/>
    </row>
    <row r="704" spans="22:23">
      <c r="V704" s="115"/>
      <c r="W704" s="115"/>
    </row>
    <row r="705" spans="22:23">
      <c r="V705" s="115"/>
      <c r="W705" s="115"/>
    </row>
    <row r="706" spans="22:23">
      <c r="V706" s="115"/>
      <c r="W706" s="115"/>
    </row>
    <row r="707" spans="22:23">
      <c r="V707" s="115"/>
      <c r="W707" s="115"/>
    </row>
    <row r="708" spans="22:23">
      <c r="V708" s="115"/>
      <c r="W708" s="115"/>
    </row>
    <row r="709" spans="22:23">
      <c r="V709" s="115"/>
      <c r="W709" s="115"/>
    </row>
    <row r="710" spans="22:23">
      <c r="V710" s="115"/>
      <c r="W710" s="115"/>
    </row>
    <row r="711" spans="22:23">
      <c r="V711" s="115"/>
      <c r="W711" s="115"/>
    </row>
    <row r="712" spans="22:23">
      <c r="V712" s="115"/>
      <c r="W712" s="115"/>
    </row>
    <row r="713" spans="22:23">
      <c r="V713" s="115"/>
      <c r="W713" s="115"/>
    </row>
    <row r="714" spans="22:23">
      <c r="V714" s="115"/>
      <c r="W714" s="115"/>
    </row>
    <row r="715" spans="22:23">
      <c r="V715" s="115"/>
      <c r="W715" s="115"/>
    </row>
    <row r="716" spans="22:23">
      <c r="V716" s="115"/>
      <c r="W716" s="115"/>
    </row>
    <row r="717" spans="22:23">
      <c r="V717" s="115"/>
      <c r="W717" s="115"/>
    </row>
    <row r="718" spans="22:23">
      <c r="V718" s="115"/>
      <c r="W718" s="115"/>
    </row>
    <row r="719" spans="22:23">
      <c r="V719" s="115"/>
      <c r="W719" s="115"/>
    </row>
    <row r="720" spans="22:23">
      <c r="V720" s="115"/>
      <c r="W720" s="115"/>
    </row>
    <row r="721" spans="22:23">
      <c r="V721" s="115"/>
      <c r="W721" s="115"/>
    </row>
    <row r="722" spans="22:23">
      <c r="V722" s="115"/>
      <c r="W722" s="115"/>
    </row>
    <row r="723" spans="22:23">
      <c r="V723" s="115"/>
      <c r="W723" s="115"/>
    </row>
    <row r="724" spans="22:23">
      <c r="V724" s="115"/>
      <c r="W724" s="115"/>
    </row>
    <row r="725" spans="22:23">
      <c r="V725" s="115"/>
      <c r="W725" s="115"/>
    </row>
    <row r="726" spans="22:23">
      <c r="V726" s="115"/>
      <c r="W726" s="115"/>
    </row>
    <row r="727" spans="22:23">
      <c r="V727" s="115"/>
      <c r="W727" s="115"/>
    </row>
    <row r="728" spans="22:23">
      <c r="V728" s="115"/>
      <c r="W728" s="115"/>
    </row>
    <row r="729" spans="22:23">
      <c r="V729" s="115"/>
      <c r="W729" s="115"/>
    </row>
    <row r="730" spans="22:23">
      <c r="V730" s="115"/>
      <c r="W730" s="115"/>
    </row>
    <row r="731" spans="22:23">
      <c r="V731" s="115"/>
      <c r="W731" s="115"/>
    </row>
    <row r="732" spans="22:23">
      <c r="V732" s="115"/>
      <c r="W732" s="115"/>
    </row>
    <row r="733" spans="22:23">
      <c r="V733" s="115"/>
      <c r="W733" s="115"/>
    </row>
    <row r="734" spans="22:23">
      <c r="V734" s="115"/>
      <c r="W734" s="115"/>
    </row>
    <row r="735" spans="22:23">
      <c r="V735" s="115"/>
      <c r="W735" s="115"/>
    </row>
    <row r="736" spans="22:23">
      <c r="V736" s="115"/>
      <c r="W736" s="115"/>
    </row>
    <row r="737" spans="22:23">
      <c r="V737" s="115"/>
      <c r="W737" s="115"/>
    </row>
    <row r="738" spans="22:23">
      <c r="V738" s="115"/>
      <c r="W738" s="115"/>
    </row>
    <row r="739" spans="22:23">
      <c r="V739" s="115"/>
      <c r="W739" s="115"/>
    </row>
    <row r="740" spans="22:23">
      <c r="V740" s="115"/>
      <c r="W740" s="115"/>
    </row>
    <row r="741" spans="22:23">
      <c r="V741" s="115"/>
      <c r="W741" s="115"/>
    </row>
    <row r="742" spans="22:23">
      <c r="V742" s="115"/>
      <c r="W742" s="115"/>
    </row>
    <row r="743" spans="22:23">
      <c r="V743" s="115"/>
      <c r="W743" s="115"/>
    </row>
    <row r="744" spans="22:23">
      <c r="V744" s="115"/>
      <c r="W744" s="115"/>
    </row>
    <row r="745" spans="22:23">
      <c r="V745" s="115"/>
      <c r="W745" s="115"/>
    </row>
    <row r="746" spans="22:23">
      <c r="V746" s="115"/>
      <c r="W746" s="115"/>
    </row>
    <row r="747" spans="22:23">
      <c r="V747" s="115"/>
      <c r="W747" s="115"/>
    </row>
    <row r="748" spans="22:23">
      <c r="V748" s="115"/>
      <c r="W748" s="115"/>
    </row>
    <row r="749" spans="22:23">
      <c r="V749" s="115"/>
      <c r="W749" s="115"/>
    </row>
    <row r="750" spans="22:23">
      <c r="V750" s="115"/>
      <c r="W750" s="115"/>
    </row>
    <row r="751" spans="22:23">
      <c r="V751" s="115"/>
      <c r="W751" s="115"/>
    </row>
    <row r="752" spans="22:23">
      <c r="V752" s="115"/>
      <c r="W752" s="115"/>
    </row>
    <row r="753" spans="22:23">
      <c r="V753" s="115"/>
      <c r="W753" s="115"/>
    </row>
    <row r="754" spans="22:23">
      <c r="V754" s="115"/>
      <c r="W754" s="115"/>
    </row>
    <row r="755" spans="22:23">
      <c r="V755" s="115"/>
      <c r="W755" s="115"/>
    </row>
    <row r="756" spans="22:23">
      <c r="V756" s="115"/>
      <c r="W756" s="115"/>
    </row>
    <row r="757" spans="22:23">
      <c r="V757" s="115"/>
      <c r="W757" s="115"/>
    </row>
    <row r="758" spans="22:23">
      <c r="V758" s="115"/>
      <c r="W758" s="115"/>
    </row>
    <row r="759" spans="22:23">
      <c r="V759" s="115"/>
      <c r="W759" s="115"/>
    </row>
    <row r="760" spans="22:23">
      <c r="V760" s="115"/>
      <c r="W760" s="115"/>
    </row>
    <row r="761" spans="22:23">
      <c r="V761" s="115"/>
      <c r="W761" s="115"/>
    </row>
    <row r="762" spans="22:23">
      <c r="V762" s="115"/>
      <c r="W762" s="115"/>
    </row>
    <row r="763" spans="22:23">
      <c r="V763" s="115"/>
      <c r="W763" s="115"/>
    </row>
    <row r="764" spans="22:23">
      <c r="V764" s="115"/>
      <c r="W764" s="115"/>
    </row>
    <row r="765" spans="22:23">
      <c r="V765" s="115"/>
      <c r="W765" s="115"/>
    </row>
    <row r="766" spans="22:23">
      <c r="V766" s="115"/>
      <c r="W766" s="115"/>
    </row>
    <row r="767" spans="22:23">
      <c r="V767" s="115"/>
      <c r="W767" s="115"/>
    </row>
    <row r="768" spans="22:23">
      <c r="V768" s="115"/>
      <c r="W768" s="115"/>
    </row>
    <row r="769" spans="22:23">
      <c r="V769" s="115"/>
      <c r="W769" s="115"/>
    </row>
    <row r="770" spans="22:23">
      <c r="V770" s="115"/>
      <c r="W770" s="115"/>
    </row>
    <row r="771" spans="22:23">
      <c r="V771" s="115"/>
      <c r="W771" s="115"/>
    </row>
    <row r="772" spans="22:23">
      <c r="V772" s="115"/>
      <c r="W772" s="115"/>
    </row>
    <row r="773" spans="22:23">
      <c r="V773" s="115"/>
      <c r="W773" s="115"/>
    </row>
    <row r="774" spans="22:23">
      <c r="V774" s="115"/>
      <c r="W774" s="115"/>
    </row>
    <row r="775" spans="22:23">
      <c r="V775" s="115"/>
      <c r="W775" s="115"/>
    </row>
    <row r="776" spans="22:23">
      <c r="V776" s="115"/>
      <c r="W776" s="115"/>
    </row>
    <row r="777" spans="22:23">
      <c r="V777" s="115"/>
      <c r="W777" s="115"/>
    </row>
    <row r="778" spans="22:23">
      <c r="V778" s="115"/>
      <c r="W778" s="115"/>
    </row>
    <row r="779" spans="22:23">
      <c r="V779" s="115"/>
      <c r="W779" s="115"/>
    </row>
    <row r="780" spans="22:23">
      <c r="V780" s="115"/>
      <c r="W780" s="115"/>
    </row>
    <row r="781" spans="22:23">
      <c r="V781" s="115"/>
      <c r="W781" s="115"/>
    </row>
    <row r="782" spans="22:23">
      <c r="V782" s="115"/>
      <c r="W782" s="115"/>
    </row>
    <row r="783" spans="22:23">
      <c r="V783" s="115"/>
      <c r="W783" s="115"/>
    </row>
    <row r="784" spans="22:23">
      <c r="V784" s="115"/>
      <c r="W784" s="115"/>
    </row>
    <row r="785" spans="22:23">
      <c r="V785" s="115"/>
      <c r="W785" s="115"/>
    </row>
    <row r="786" spans="22:23">
      <c r="V786" s="115"/>
      <c r="W786" s="115"/>
    </row>
    <row r="787" spans="22:23">
      <c r="V787" s="115"/>
      <c r="W787" s="115"/>
    </row>
    <row r="788" spans="22:23">
      <c r="V788" s="115"/>
      <c r="W788" s="115"/>
    </row>
    <row r="789" spans="22:23">
      <c r="V789" s="115"/>
      <c r="W789" s="115"/>
    </row>
    <row r="790" spans="22:23">
      <c r="V790" s="115"/>
      <c r="W790" s="115"/>
    </row>
    <row r="791" spans="22:23">
      <c r="V791" s="115"/>
      <c r="W791" s="115"/>
    </row>
    <row r="792" spans="22:23">
      <c r="V792" s="115"/>
      <c r="W792" s="115"/>
    </row>
    <row r="793" spans="22:23">
      <c r="V793" s="115"/>
      <c r="W793" s="115"/>
    </row>
    <row r="794" spans="22:23">
      <c r="V794" s="115"/>
      <c r="W794" s="115"/>
    </row>
    <row r="795" spans="22:23">
      <c r="V795" s="115"/>
      <c r="W795" s="115"/>
    </row>
    <row r="796" spans="22:23">
      <c r="V796" s="115"/>
      <c r="W796" s="115"/>
    </row>
    <row r="797" spans="22:23">
      <c r="V797" s="115"/>
      <c r="W797" s="115"/>
    </row>
    <row r="798" spans="22:23">
      <c r="V798" s="115"/>
      <c r="W798" s="115"/>
    </row>
    <row r="799" spans="22:23">
      <c r="V799" s="115"/>
      <c r="W799" s="115"/>
    </row>
    <row r="800" spans="22:23">
      <c r="V800" s="115"/>
      <c r="W800" s="115"/>
    </row>
    <row r="801" spans="22:23">
      <c r="V801" s="115"/>
      <c r="W801" s="115"/>
    </row>
    <row r="802" spans="22:23">
      <c r="V802" s="115"/>
      <c r="W802" s="115"/>
    </row>
    <row r="803" spans="22:23">
      <c r="V803" s="115"/>
      <c r="W803" s="115"/>
    </row>
    <row r="804" spans="22:23">
      <c r="V804" s="115"/>
      <c r="W804" s="115"/>
    </row>
    <row r="805" spans="22:23">
      <c r="V805" s="115"/>
      <c r="W805" s="115"/>
    </row>
    <row r="806" spans="22:23">
      <c r="V806" s="115"/>
      <c r="W806" s="115"/>
    </row>
    <row r="807" spans="22:23">
      <c r="V807" s="115"/>
      <c r="W807" s="115"/>
    </row>
    <row r="808" spans="22:23">
      <c r="V808" s="115"/>
      <c r="W808" s="115"/>
    </row>
    <row r="809" spans="22:23">
      <c r="V809" s="115"/>
      <c r="W809" s="115"/>
    </row>
    <row r="810" spans="22:23">
      <c r="V810" s="115"/>
      <c r="W810" s="115"/>
    </row>
    <row r="811" spans="22:23">
      <c r="V811" s="115"/>
      <c r="W811" s="115"/>
    </row>
    <row r="812" spans="22:23">
      <c r="V812" s="115"/>
      <c r="W812" s="115"/>
    </row>
    <row r="813" spans="22:23">
      <c r="V813" s="115"/>
      <c r="W813" s="115"/>
    </row>
    <row r="814" spans="22:23">
      <c r="V814" s="115"/>
      <c r="W814" s="115"/>
    </row>
    <row r="815" spans="22:23">
      <c r="V815" s="115"/>
      <c r="W815" s="115"/>
    </row>
    <row r="816" spans="22:23">
      <c r="V816" s="115"/>
      <c r="W816" s="115"/>
    </row>
    <row r="817" spans="22:23">
      <c r="V817" s="115"/>
      <c r="W817" s="115"/>
    </row>
    <row r="818" spans="22:23">
      <c r="V818" s="115"/>
      <c r="W818" s="115"/>
    </row>
    <row r="819" spans="22:23">
      <c r="V819" s="115"/>
      <c r="W819" s="115"/>
    </row>
    <row r="820" spans="22:23">
      <c r="V820" s="115"/>
      <c r="W820" s="115"/>
    </row>
    <row r="821" spans="22:23">
      <c r="V821" s="115"/>
      <c r="W821" s="115"/>
    </row>
    <row r="822" spans="22:23">
      <c r="V822" s="115"/>
      <c r="W822" s="115"/>
    </row>
    <row r="823" spans="22:23">
      <c r="V823" s="115"/>
      <c r="W823" s="115"/>
    </row>
    <row r="824" spans="22:23">
      <c r="V824" s="115"/>
      <c r="W824" s="115"/>
    </row>
    <row r="825" spans="22:23">
      <c r="V825" s="115"/>
      <c r="W825" s="115"/>
    </row>
    <row r="826" spans="22:23">
      <c r="V826" s="115"/>
      <c r="W826" s="115"/>
    </row>
    <row r="827" spans="22:23">
      <c r="V827" s="115"/>
      <c r="W827" s="115"/>
    </row>
    <row r="828" spans="22:23">
      <c r="V828" s="115"/>
      <c r="W828" s="115"/>
    </row>
    <row r="829" spans="22:23">
      <c r="V829" s="115"/>
      <c r="W829" s="115"/>
    </row>
    <row r="830" spans="22:23">
      <c r="V830" s="115"/>
      <c r="W830" s="115"/>
    </row>
    <row r="831" spans="22:23">
      <c r="V831" s="115"/>
      <c r="W831" s="115"/>
    </row>
    <row r="832" spans="22:23">
      <c r="V832" s="115"/>
      <c r="W832" s="115"/>
    </row>
    <row r="833" spans="22:23">
      <c r="V833" s="115"/>
      <c r="W833" s="115"/>
    </row>
    <row r="834" spans="22:23">
      <c r="V834" s="115"/>
      <c r="W834" s="115"/>
    </row>
    <row r="835" spans="22:23">
      <c r="V835" s="115"/>
      <c r="W835" s="115"/>
    </row>
    <row r="836" spans="22:23">
      <c r="V836" s="115"/>
      <c r="W836" s="115"/>
    </row>
    <row r="837" spans="22:23">
      <c r="V837" s="115"/>
      <c r="W837" s="115"/>
    </row>
    <row r="838" spans="22:23">
      <c r="V838" s="115"/>
      <c r="W838" s="115"/>
    </row>
    <row r="839" spans="22:23">
      <c r="V839" s="115"/>
      <c r="W839" s="115"/>
    </row>
    <row r="840" spans="22:23">
      <c r="V840" s="115"/>
      <c r="W840" s="115"/>
    </row>
    <row r="841" spans="22:23">
      <c r="V841" s="115"/>
      <c r="W841" s="115"/>
    </row>
    <row r="842" spans="22:23">
      <c r="V842" s="115"/>
      <c r="W842" s="115"/>
    </row>
    <row r="843" spans="22:23">
      <c r="V843" s="115"/>
      <c r="W843" s="115"/>
    </row>
    <row r="844" spans="22:23">
      <c r="V844" s="115"/>
      <c r="W844" s="115"/>
    </row>
    <row r="845" spans="22:23">
      <c r="V845" s="115"/>
      <c r="W845" s="115"/>
    </row>
    <row r="846" spans="22:23">
      <c r="V846" s="115"/>
      <c r="W846" s="115"/>
    </row>
    <row r="847" spans="22:23">
      <c r="V847" s="115"/>
      <c r="W847" s="115"/>
    </row>
    <row r="848" spans="22:23">
      <c r="V848" s="115"/>
      <c r="W848" s="115"/>
    </row>
    <row r="849" spans="22:23">
      <c r="V849" s="115"/>
      <c r="W849" s="115"/>
    </row>
    <row r="850" spans="22:23">
      <c r="V850" s="115"/>
      <c r="W850" s="115"/>
    </row>
    <row r="851" spans="22:23">
      <c r="V851" s="115"/>
      <c r="W851" s="115"/>
    </row>
    <row r="852" spans="22:23">
      <c r="V852" s="115"/>
      <c r="W852" s="115"/>
    </row>
    <row r="853" spans="22:23">
      <c r="V853" s="115"/>
      <c r="W853" s="115"/>
    </row>
    <row r="854" spans="22:23">
      <c r="V854" s="115"/>
      <c r="W854" s="115"/>
    </row>
    <row r="855" spans="22:23">
      <c r="V855" s="115"/>
      <c r="W855" s="115"/>
    </row>
    <row r="856" spans="22:23">
      <c r="V856" s="115"/>
      <c r="W856" s="115"/>
    </row>
    <row r="857" spans="22:23">
      <c r="V857" s="115"/>
      <c r="W857" s="115"/>
    </row>
    <row r="858" spans="22:23">
      <c r="V858" s="115"/>
      <c r="W858" s="115"/>
    </row>
    <row r="859" spans="22:23">
      <c r="V859" s="115"/>
      <c r="W859" s="115"/>
    </row>
    <row r="860" spans="22:23">
      <c r="V860" s="115"/>
      <c r="W860" s="115"/>
    </row>
    <row r="861" spans="22:23">
      <c r="V861" s="115"/>
      <c r="W861" s="115"/>
    </row>
    <row r="862" spans="22:23">
      <c r="V862" s="115"/>
      <c r="W862" s="115"/>
    </row>
    <row r="863" spans="22:23">
      <c r="V863" s="115"/>
      <c r="W863" s="115"/>
    </row>
    <row r="864" spans="22:23">
      <c r="V864" s="115"/>
      <c r="W864" s="115"/>
    </row>
    <row r="865" spans="22:23">
      <c r="V865" s="115"/>
      <c r="W865" s="115"/>
    </row>
    <row r="866" spans="22:23">
      <c r="V866" s="115"/>
      <c r="W866" s="115"/>
    </row>
    <row r="867" spans="22:23">
      <c r="V867" s="115"/>
      <c r="W867" s="115"/>
    </row>
    <row r="868" spans="22:23">
      <c r="V868" s="115"/>
      <c r="W868" s="115"/>
    </row>
    <row r="869" spans="22:23">
      <c r="V869" s="115"/>
      <c r="W869" s="115"/>
    </row>
    <row r="870" spans="22:23">
      <c r="V870" s="115"/>
      <c r="W870" s="115"/>
    </row>
    <row r="871" spans="22:23">
      <c r="V871" s="115"/>
      <c r="W871" s="115"/>
    </row>
    <row r="872" spans="22:23">
      <c r="V872" s="115"/>
      <c r="W872" s="115"/>
    </row>
    <row r="873" spans="22:23">
      <c r="V873" s="115"/>
      <c r="W873" s="115"/>
    </row>
    <row r="874" spans="22:23">
      <c r="V874" s="115"/>
      <c r="W874" s="115"/>
    </row>
    <row r="875" spans="22:23">
      <c r="V875" s="115"/>
      <c r="W875" s="115"/>
    </row>
    <row r="876" spans="22:23">
      <c r="V876" s="115"/>
      <c r="W876" s="115"/>
    </row>
    <row r="877" spans="22:23">
      <c r="V877" s="115"/>
      <c r="W877" s="115"/>
    </row>
    <row r="878" spans="22:23">
      <c r="V878" s="115"/>
      <c r="W878" s="115"/>
    </row>
    <row r="879" spans="22:23">
      <c r="V879" s="115"/>
      <c r="W879" s="115"/>
    </row>
    <row r="880" spans="22:23">
      <c r="V880" s="115"/>
      <c r="W880" s="115"/>
    </row>
    <row r="881" spans="22:23">
      <c r="V881" s="115"/>
      <c r="W881" s="115"/>
    </row>
    <row r="882" spans="22:23">
      <c r="V882" s="115"/>
      <c r="W882" s="115"/>
    </row>
    <row r="883" spans="22:23">
      <c r="V883" s="115"/>
      <c r="W883" s="115"/>
    </row>
    <row r="884" spans="22:23">
      <c r="V884" s="115"/>
      <c r="W884" s="115"/>
    </row>
    <row r="885" spans="22:23">
      <c r="V885" s="115"/>
      <c r="W885" s="115"/>
    </row>
    <row r="886" spans="22:23">
      <c r="V886" s="115"/>
      <c r="W886" s="115"/>
    </row>
    <row r="887" spans="22:23">
      <c r="V887" s="115"/>
      <c r="W887" s="115"/>
    </row>
    <row r="888" spans="22:23">
      <c r="V888" s="115"/>
      <c r="W888" s="115"/>
    </row>
    <row r="889" spans="22:23">
      <c r="V889" s="115"/>
      <c r="W889" s="115"/>
    </row>
    <row r="890" spans="22:23">
      <c r="V890" s="115"/>
      <c r="W890" s="115"/>
    </row>
    <row r="891" spans="22:23">
      <c r="V891" s="115"/>
      <c r="W891" s="115"/>
    </row>
    <row r="892" spans="22:23">
      <c r="V892" s="115"/>
      <c r="W892" s="115"/>
    </row>
    <row r="893" spans="22:23">
      <c r="V893" s="115"/>
      <c r="W893" s="115"/>
    </row>
    <row r="894" spans="22:23">
      <c r="V894" s="115"/>
      <c r="W894" s="115"/>
    </row>
    <row r="895" spans="22:23">
      <c r="V895" s="115"/>
      <c r="W895" s="115"/>
    </row>
    <row r="896" spans="22:23">
      <c r="V896" s="115"/>
      <c r="W896" s="115"/>
    </row>
    <row r="897" spans="22:23">
      <c r="V897" s="115"/>
      <c r="W897" s="115"/>
    </row>
    <row r="898" spans="22:23">
      <c r="V898" s="115"/>
      <c r="W898" s="115"/>
    </row>
    <row r="899" spans="22:23">
      <c r="V899" s="115"/>
      <c r="W899" s="115"/>
    </row>
    <row r="900" spans="22:23">
      <c r="V900" s="115"/>
      <c r="W900" s="115"/>
    </row>
    <row r="901" spans="22:23">
      <c r="V901" s="115"/>
      <c r="W901" s="115"/>
    </row>
    <row r="902" spans="22:23">
      <c r="V902" s="115"/>
      <c r="W902" s="115"/>
    </row>
    <row r="903" spans="22:23">
      <c r="V903" s="115"/>
      <c r="W903" s="115"/>
    </row>
    <row r="904" spans="22:23">
      <c r="V904" s="115"/>
      <c r="W904" s="115"/>
    </row>
    <row r="905" spans="22:23">
      <c r="V905" s="115"/>
      <c r="W905" s="115"/>
    </row>
    <row r="906" spans="22:23">
      <c r="V906" s="115"/>
      <c r="W906" s="115"/>
    </row>
    <row r="907" spans="22:23">
      <c r="V907" s="115"/>
      <c r="W907" s="115"/>
    </row>
    <row r="908" spans="22:23">
      <c r="V908" s="115"/>
      <c r="W908" s="115"/>
    </row>
    <row r="909" spans="22:23">
      <c r="V909" s="115"/>
      <c r="W909" s="115"/>
    </row>
    <row r="910" spans="22:23">
      <c r="V910" s="115"/>
      <c r="W910" s="115"/>
    </row>
    <row r="911" spans="22:23">
      <c r="V911" s="115"/>
      <c r="W911" s="115"/>
    </row>
    <row r="912" spans="22:23">
      <c r="V912" s="115"/>
      <c r="W912" s="115"/>
    </row>
    <row r="913" spans="22:23">
      <c r="V913" s="115"/>
      <c r="W913" s="115"/>
    </row>
    <row r="914" spans="22:23">
      <c r="V914" s="115"/>
      <c r="W914" s="115"/>
    </row>
    <row r="915" spans="22:23">
      <c r="V915" s="115"/>
      <c r="W915" s="115"/>
    </row>
    <row r="916" spans="22:23">
      <c r="V916" s="115"/>
      <c r="W916" s="115"/>
    </row>
    <row r="917" spans="22:23">
      <c r="V917" s="115"/>
      <c r="W917" s="115"/>
    </row>
    <row r="918" spans="22:23">
      <c r="V918" s="115"/>
      <c r="W918" s="115"/>
    </row>
    <row r="919" spans="22:23">
      <c r="V919" s="115"/>
      <c r="W919" s="115"/>
    </row>
    <row r="920" spans="22:23">
      <c r="V920" s="115"/>
      <c r="W920" s="115"/>
    </row>
    <row r="921" spans="22:23">
      <c r="V921" s="115"/>
      <c r="W921" s="115"/>
    </row>
    <row r="922" spans="22:23">
      <c r="V922" s="115"/>
      <c r="W922" s="115"/>
    </row>
    <row r="923" spans="22:23">
      <c r="V923" s="115"/>
      <c r="W923" s="115"/>
    </row>
    <row r="924" spans="22:23">
      <c r="V924" s="115"/>
      <c r="W924" s="115"/>
    </row>
    <row r="925" spans="22:23">
      <c r="V925" s="115"/>
      <c r="W925" s="115"/>
    </row>
    <row r="926" spans="22:23">
      <c r="V926" s="115"/>
      <c r="W926" s="115"/>
    </row>
    <row r="927" spans="22:23">
      <c r="V927" s="115"/>
      <c r="W927" s="115"/>
    </row>
    <row r="928" spans="22:23">
      <c r="V928" s="115"/>
      <c r="W928" s="115"/>
    </row>
    <row r="929" spans="22:23">
      <c r="V929" s="115"/>
      <c r="W929" s="115"/>
    </row>
    <row r="930" spans="22:23">
      <c r="V930" s="115"/>
      <c r="W930" s="115"/>
    </row>
    <row r="931" spans="22:23">
      <c r="V931" s="115"/>
      <c r="W931" s="115"/>
    </row>
    <row r="932" spans="22:23">
      <c r="V932" s="115"/>
      <c r="W932" s="115"/>
    </row>
    <row r="933" spans="22:23">
      <c r="V933" s="115"/>
      <c r="W933" s="115"/>
    </row>
    <row r="934" spans="22:23">
      <c r="V934" s="115"/>
      <c r="W934" s="115"/>
    </row>
    <row r="935" spans="22:23">
      <c r="V935" s="115"/>
      <c r="W935" s="115"/>
    </row>
    <row r="936" spans="22:23">
      <c r="V936" s="115"/>
      <c r="W936" s="115"/>
    </row>
    <row r="937" spans="22:23">
      <c r="V937" s="115"/>
      <c r="W937" s="115"/>
    </row>
    <row r="938" spans="22:23">
      <c r="V938" s="115"/>
      <c r="W938" s="115"/>
    </row>
    <row r="939" spans="22:23">
      <c r="V939" s="115"/>
      <c r="W939" s="115"/>
    </row>
    <row r="940" spans="22:23">
      <c r="V940" s="115"/>
      <c r="W940" s="115"/>
    </row>
    <row r="941" spans="22:23">
      <c r="V941" s="115"/>
      <c r="W941" s="115"/>
    </row>
    <row r="942" spans="22:23">
      <c r="V942" s="115"/>
      <c r="W942" s="115"/>
    </row>
    <row r="943" spans="22:23">
      <c r="V943" s="115"/>
      <c r="W943" s="115"/>
    </row>
    <row r="944" spans="22:23">
      <c r="V944" s="115"/>
      <c r="W944" s="115"/>
    </row>
    <row r="945" spans="22:23">
      <c r="V945" s="115"/>
      <c r="W945" s="115"/>
    </row>
    <row r="946" spans="22:23">
      <c r="V946" s="115"/>
      <c r="W946" s="115"/>
    </row>
    <row r="947" spans="22:23">
      <c r="V947" s="115"/>
      <c r="W947" s="115"/>
    </row>
    <row r="948" spans="22:23">
      <c r="V948" s="115"/>
      <c r="W948" s="115"/>
    </row>
    <row r="949" spans="22:23">
      <c r="V949" s="115"/>
      <c r="W949" s="115"/>
    </row>
    <row r="950" spans="22:23">
      <c r="V950" s="115"/>
      <c r="W950" s="115"/>
    </row>
    <row r="951" spans="22:23">
      <c r="V951" s="115"/>
      <c r="W951" s="115"/>
    </row>
    <row r="952" spans="22:23">
      <c r="V952" s="115"/>
      <c r="W952" s="115"/>
    </row>
    <row r="953" spans="22:23">
      <c r="V953" s="115"/>
      <c r="W953" s="115"/>
    </row>
    <row r="954" spans="22:23">
      <c r="V954" s="115"/>
      <c r="W954" s="115"/>
    </row>
    <row r="955" spans="22:23">
      <c r="V955" s="115"/>
      <c r="W955" s="115"/>
    </row>
    <row r="956" spans="22:23">
      <c r="V956" s="115"/>
      <c r="W956" s="115"/>
    </row>
    <row r="957" spans="22:23">
      <c r="V957" s="115"/>
      <c r="W957" s="115"/>
    </row>
    <row r="958" spans="22:23">
      <c r="V958" s="115"/>
      <c r="W958" s="115"/>
    </row>
    <row r="959" spans="22:23">
      <c r="V959" s="115"/>
      <c r="W959" s="115"/>
    </row>
    <row r="960" spans="22:23">
      <c r="V960" s="115"/>
      <c r="W960" s="115"/>
    </row>
    <row r="961" spans="22:23">
      <c r="V961" s="115"/>
      <c r="W961" s="115"/>
    </row>
    <row r="962" spans="22:23">
      <c r="V962" s="115"/>
      <c r="W962" s="115"/>
    </row>
    <row r="963" spans="22:23">
      <c r="V963" s="115"/>
      <c r="W963" s="115"/>
    </row>
    <row r="964" spans="22:23">
      <c r="V964" s="115"/>
      <c r="W964" s="115"/>
    </row>
    <row r="965" spans="22:23">
      <c r="V965" s="115"/>
      <c r="W965" s="115"/>
    </row>
    <row r="966" spans="22:23">
      <c r="V966" s="115"/>
      <c r="W966" s="115"/>
    </row>
    <row r="967" spans="22:23">
      <c r="V967" s="115"/>
      <c r="W967" s="115"/>
    </row>
    <row r="968" spans="22:23">
      <c r="V968" s="115"/>
      <c r="W968" s="115"/>
    </row>
    <row r="969" spans="22:23">
      <c r="V969" s="115"/>
      <c r="W969" s="115"/>
    </row>
    <row r="970" spans="22:23">
      <c r="V970" s="115"/>
      <c r="W970" s="115"/>
    </row>
    <row r="971" spans="22:23">
      <c r="V971" s="115"/>
      <c r="W971" s="115"/>
    </row>
    <row r="972" spans="22:23">
      <c r="V972" s="115"/>
      <c r="W972" s="115"/>
    </row>
    <row r="973" spans="22:23">
      <c r="V973" s="115"/>
      <c r="W973" s="115"/>
    </row>
    <row r="974" spans="22:23">
      <c r="V974" s="115"/>
      <c r="W974" s="115"/>
    </row>
    <row r="975" spans="22:23">
      <c r="V975" s="115"/>
      <c r="W975" s="115"/>
    </row>
    <row r="976" spans="22:23">
      <c r="V976" s="115"/>
      <c r="W976" s="115"/>
    </row>
    <row r="977" spans="22:23">
      <c r="V977" s="115"/>
      <c r="W977" s="115"/>
    </row>
    <row r="978" spans="22:23">
      <c r="V978" s="115"/>
      <c r="W978" s="115"/>
    </row>
    <row r="979" spans="22:23">
      <c r="V979" s="115"/>
      <c r="W979" s="115"/>
    </row>
    <row r="980" spans="22:23">
      <c r="V980" s="115"/>
      <c r="W980" s="115"/>
    </row>
    <row r="981" spans="22:23">
      <c r="V981" s="115"/>
      <c r="W981" s="115"/>
    </row>
    <row r="982" spans="22:23">
      <c r="V982" s="115"/>
      <c r="W982" s="115"/>
    </row>
    <row r="983" spans="22:23">
      <c r="V983" s="115"/>
      <c r="W983" s="115"/>
    </row>
    <row r="984" spans="22:23">
      <c r="V984" s="115"/>
      <c r="W984" s="115"/>
    </row>
    <row r="985" spans="22:23">
      <c r="V985" s="115"/>
      <c r="W985" s="115"/>
    </row>
    <row r="986" spans="22:23">
      <c r="V986" s="115"/>
      <c r="W986" s="115"/>
    </row>
    <row r="987" spans="22:23">
      <c r="V987" s="115"/>
      <c r="W987" s="115"/>
    </row>
    <row r="988" spans="22:23">
      <c r="V988" s="115"/>
      <c r="W988" s="115"/>
    </row>
    <row r="989" spans="22:23">
      <c r="V989" s="115"/>
      <c r="W989" s="115"/>
    </row>
    <row r="990" spans="22:23">
      <c r="V990" s="115"/>
      <c r="W990" s="115"/>
    </row>
    <row r="991" spans="22:23">
      <c r="V991" s="115"/>
      <c r="W991" s="115"/>
    </row>
    <row r="992" spans="22:23">
      <c r="V992" s="115"/>
      <c r="W992" s="115"/>
    </row>
    <row r="993" spans="22:23">
      <c r="V993" s="115"/>
      <c r="W993" s="115"/>
    </row>
    <row r="994" spans="22:23">
      <c r="V994" s="115"/>
      <c r="W994" s="115"/>
    </row>
    <row r="995" spans="22:23">
      <c r="V995" s="115"/>
      <c r="W995" s="115"/>
    </row>
    <row r="996" spans="22:23">
      <c r="V996" s="115"/>
      <c r="W996" s="115"/>
    </row>
    <row r="997" spans="22:23">
      <c r="V997" s="115"/>
      <c r="W997" s="115"/>
    </row>
    <row r="998" spans="22:23">
      <c r="V998" s="115"/>
      <c r="W998" s="115"/>
    </row>
    <row r="999" spans="22:23">
      <c r="V999" s="115"/>
      <c r="W999" s="115"/>
    </row>
    <row r="1000" spans="22:23">
      <c r="V1000" s="115"/>
      <c r="W1000" s="115"/>
    </row>
    <row r="1001" spans="22:23">
      <c r="V1001" s="115"/>
      <c r="W1001" s="115"/>
    </row>
    <row r="1002" spans="22:23">
      <c r="V1002" s="115"/>
      <c r="W1002" s="115"/>
    </row>
    <row r="1003" spans="22:23">
      <c r="V1003" s="115"/>
      <c r="W1003" s="115"/>
    </row>
    <row r="1004" spans="22:23">
      <c r="V1004" s="115"/>
      <c r="W1004" s="115"/>
    </row>
    <row r="1005" spans="22:23">
      <c r="V1005" s="115"/>
      <c r="W1005" s="115"/>
    </row>
    <row r="1006" spans="22:23">
      <c r="V1006" s="115"/>
      <c r="W1006" s="115"/>
    </row>
    <row r="1007" spans="22:23">
      <c r="V1007" s="115"/>
      <c r="W1007" s="115"/>
    </row>
    <row r="1008" spans="22:23">
      <c r="V1008" s="115"/>
      <c r="W1008" s="115"/>
    </row>
    <row r="1009" spans="22:23">
      <c r="V1009" s="115"/>
      <c r="W1009" s="115"/>
    </row>
    <row r="1010" spans="22:23">
      <c r="V1010" s="115"/>
      <c r="W1010" s="115"/>
    </row>
    <row r="1011" spans="22:23">
      <c r="V1011" s="115"/>
      <c r="W1011" s="115"/>
    </row>
    <row r="1012" spans="22:23">
      <c r="V1012" s="115"/>
      <c r="W1012" s="115"/>
    </row>
    <row r="1013" spans="22:23">
      <c r="V1013" s="115"/>
      <c r="W1013" s="115"/>
    </row>
    <row r="1014" spans="22:23">
      <c r="V1014" s="115"/>
      <c r="W1014" s="115"/>
    </row>
    <row r="1015" spans="22:23">
      <c r="V1015" s="115"/>
      <c r="W1015" s="115"/>
    </row>
    <row r="1016" spans="22:23">
      <c r="V1016" s="115"/>
      <c r="W1016" s="115"/>
    </row>
    <row r="1017" spans="22:23">
      <c r="V1017" s="115"/>
      <c r="W1017" s="115"/>
    </row>
    <row r="1018" spans="22:23">
      <c r="V1018" s="115"/>
      <c r="W1018" s="115"/>
    </row>
    <row r="1019" spans="22:23">
      <c r="V1019" s="115"/>
      <c r="W1019" s="115"/>
    </row>
    <row r="1020" spans="22:23">
      <c r="V1020" s="115"/>
      <c r="W1020" s="115"/>
    </row>
    <row r="1021" spans="22:23">
      <c r="V1021" s="115"/>
      <c r="W1021" s="115"/>
    </row>
    <row r="1022" spans="22:23">
      <c r="V1022" s="115"/>
      <c r="W1022" s="115"/>
    </row>
    <row r="1023" spans="22:23">
      <c r="V1023" s="115"/>
      <c r="W1023" s="115"/>
    </row>
    <row r="1024" spans="22:23">
      <c r="V1024" s="115"/>
      <c r="W1024" s="115"/>
    </row>
    <row r="1025" spans="22:23">
      <c r="V1025" s="115"/>
      <c r="W1025" s="115"/>
    </row>
    <row r="1026" spans="22:23">
      <c r="V1026" s="115"/>
      <c r="W1026" s="115"/>
    </row>
    <row r="1027" spans="22:23">
      <c r="V1027" s="115"/>
      <c r="W1027" s="115"/>
    </row>
    <row r="1028" spans="22:23">
      <c r="V1028" s="115"/>
      <c r="W1028" s="115"/>
    </row>
    <row r="1029" spans="22:23">
      <c r="V1029" s="115"/>
      <c r="W1029" s="115"/>
    </row>
    <row r="1030" spans="22:23">
      <c r="V1030" s="115"/>
      <c r="W1030" s="115"/>
    </row>
    <row r="1031" spans="22:23">
      <c r="V1031" s="115"/>
      <c r="W1031" s="115"/>
    </row>
    <row r="1032" spans="22:23">
      <c r="V1032" s="115"/>
      <c r="W1032" s="115"/>
    </row>
    <row r="1033" spans="22:23">
      <c r="V1033" s="115"/>
      <c r="W1033" s="115"/>
    </row>
    <row r="1034" spans="22:23">
      <c r="V1034" s="115"/>
      <c r="W1034" s="115"/>
    </row>
    <row r="1035" spans="22:23">
      <c r="V1035" s="115"/>
      <c r="W1035" s="115"/>
    </row>
    <row r="1036" spans="22:23">
      <c r="V1036" s="115"/>
      <c r="W1036" s="115"/>
    </row>
    <row r="1037" spans="22:23">
      <c r="V1037" s="115"/>
      <c r="W1037" s="115"/>
    </row>
    <row r="1038" spans="22:23">
      <c r="V1038" s="115"/>
      <c r="W1038" s="115"/>
    </row>
    <row r="1039" spans="22:23">
      <c r="V1039" s="115"/>
      <c r="W1039" s="115"/>
    </row>
    <row r="1040" spans="22:23">
      <c r="V1040" s="115"/>
      <c r="W1040" s="115"/>
    </row>
    <row r="1041" spans="22:23">
      <c r="V1041" s="115"/>
      <c r="W1041" s="115"/>
    </row>
    <row r="1042" spans="22:23">
      <c r="V1042" s="115"/>
      <c r="W1042" s="115"/>
    </row>
    <row r="1043" spans="22:23">
      <c r="V1043" s="115"/>
      <c r="W1043" s="115"/>
    </row>
    <row r="1044" spans="22:23">
      <c r="V1044" s="115"/>
      <c r="W1044" s="115"/>
    </row>
    <row r="1045" spans="22:23">
      <c r="V1045" s="115"/>
      <c r="W1045" s="115"/>
    </row>
    <row r="1046" spans="22:23">
      <c r="V1046" s="115"/>
      <c r="W1046" s="115"/>
    </row>
    <row r="1047" spans="22:23">
      <c r="V1047" s="115"/>
      <c r="W1047" s="115"/>
    </row>
    <row r="1048" spans="22:23">
      <c r="V1048" s="115"/>
      <c r="W1048" s="115"/>
    </row>
    <row r="1049" spans="22:23">
      <c r="V1049" s="115"/>
      <c r="W1049" s="115"/>
    </row>
    <row r="1050" spans="22:23">
      <c r="V1050" s="115"/>
      <c r="W1050" s="115"/>
    </row>
    <row r="1051" spans="22:23">
      <c r="V1051" s="115"/>
      <c r="W1051" s="115"/>
    </row>
    <row r="1052" spans="22:23">
      <c r="V1052" s="115"/>
      <c r="W1052" s="115"/>
    </row>
    <row r="1053" spans="22:23">
      <c r="V1053" s="115"/>
      <c r="W1053" s="115"/>
    </row>
    <row r="1054" spans="22:23">
      <c r="V1054" s="115"/>
      <c r="W1054" s="115"/>
    </row>
    <row r="1055" spans="22:23">
      <c r="V1055" s="115"/>
      <c r="W1055" s="115"/>
    </row>
    <row r="1056" spans="22:23">
      <c r="V1056" s="115"/>
      <c r="W1056" s="115"/>
    </row>
    <row r="1057" spans="22:23">
      <c r="V1057" s="115"/>
      <c r="W1057" s="115"/>
    </row>
    <row r="1058" spans="22:23">
      <c r="V1058" s="115"/>
      <c r="W1058" s="115"/>
    </row>
    <row r="1059" spans="22:23">
      <c r="V1059" s="115"/>
      <c r="W1059" s="115"/>
    </row>
    <row r="1060" spans="22:23">
      <c r="V1060" s="115"/>
      <c r="W1060" s="115"/>
    </row>
    <row r="1061" spans="22:23">
      <c r="V1061" s="115"/>
      <c r="W1061" s="115"/>
    </row>
    <row r="1062" spans="22:23">
      <c r="V1062" s="115"/>
      <c r="W1062" s="115"/>
    </row>
    <row r="1063" spans="22:23">
      <c r="V1063" s="115"/>
      <c r="W1063" s="115"/>
    </row>
    <row r="1064" spans="22:23">
      <c r="V1064" s="115"/>
      <c r="W1064" s="115"/>
    </row>
    <row r="1065" spans="22:23">
      <c r="V1065" s="115"/>
      <c r="W1065" s="115"/>
    </row>
    <row r="1066" spans="22:23">
      <c r="V1066" s="115"/>
      <c r="W1066" s="115"/>
    </row>
    <row r="1067" spans="22:23">
      <c r="V1067" s="115"/>
      <c r="W1067" s="115"/>
    </row>
    <row r="1068" spans="22:23">
      <c r="V1068" s="115"/>
      <c r="W1068" s="115"/>
    </row>
    <row r="1069" spans="22:23">
      <c r="V1069" s="115"/>
      <c r="W1069" s="115"/>
    </row>
    <row r="1070" spans="22:23">
      <c r="V1070" s="115"/>
      <c r="W1070" s="115"/>
    </row>
    <row r="1071" spans="22:23">
      <c r="V1071" s="115"/>
      <c r="W1071" s="115"/>
    </row>
    <row r="1072" spans="22:23">
      <c r="V1072" s="115"/>
      <c r="W1072" s="115"/>
    </row>
    <row r="1073" spans="22:23">
      <c r="V1073" s="115"/>
      <c r="W1073" s="115"/>
    </row>
    <row r="1074" spans="22:23">
      <c r="V1074" s="115"/>
      <c r="W1074" s="115"/>
    </row>
    <row r="1075" spans="22:23">
      <c r="V1075" s="115"/>
      <c r="W1075" s="115"/>
    </row>
    <row r="1076" spans="22:23">
      <c r="V1076" s="115"/>
      <c r="W1076" s="115"/>
    </row>
    <row r="1077" spans="22:23">
      <c r="V1077" s="115"/>
      <c r="W1077" s="115"/>
    </row>
    <row r="1078" spans="22:23">
      <c r="V1078" s="115"/>
      <c r="W1078" s="115"/>
    </row>
    <row r="1079" spans="22:23">
      <c r="V1079" s="115"/>
      <c r="W1079" s="115"/>
    </row>
    <row r="1080" spans="22:23">
      <c r="V1080" s="115"/>
      <c r="W1080" s="115"/>
    </row>
    <row r="1081" spans="22:23">
      <c r="V1081" s="115"/>
      <c r="W1081" s="115"/>
    </row>
    <row r="1082" spans="22:23">
      <c r="V1082" s="115"/>
      <c r="W1082" s="115"/>
    </row>
    <row r="1083" spans="22:23">
      <c r="V1083" s="115"/>
      <c r="W1083" s="115"/>
    </row>
    <row r="1084" spans="22:23">
      <c r="V1084" s="115"/>
      <c r="W1084" s="115"/>
    </row>
    <row r="1085" spans="22:23">
      <c r="V1085" s="115"/>
      <c r="W1085" s="115"/>
    </row>
    <row r="1086" spans="22:23">
      <c r="V1086" s="115"/>
      <c r="W1086" s="115"/>
    </row>
    <row r="1087" spans="22:23">
      <c r="V1087" s="115"/>
      <c r="W1087" s="115"/>
    </row>
    <row r="1088" spans="22:23">
      <c r="V1088" s="115"/>
      <c r="W1088" s="115"/>
    </row>
    <row r="1089" spans="22:23">
      <c r="V1089" s="115"/>
      <c r="W1089" s="115"/>
    </row>
    <row r="1090" spans="22:23">
      <c r="V1090" s="115"/>
      <c r="W1090" s="115"/>
    </row>
    <row r="1091" spans="22:23">
      <c r="V1091" s="115"/>
      <c r="W1091" s="115"/>
    </row>
    <row r="1092" spans="22:23">
      <c r="V1092" s="115"/>
      <c r="W1092" s="115"/>
    </row>
    <row r="1093" spans="22:23">
      <c r="V1093" s="115"/>
      <c r="W1093" s="115"/>
    </row>
    <row r="1094" spans="22:23">
      <c r="V1094" s="115"/>
      <c r="W1094" s="115"/>
    </row>
    <row r="1095" spans="22:23">
      <c r="V1095" s="115"/>
      <c r="W1095" s="115"/>
    </row>
    <row r="1096" spans="22:23">
      <c r="V1096" s="115"/>
      <c r="W1096" s="115"/>
    </row>
    <row r="1097" spans="22:23">
      <c r="V1097" s="115"/>
      <c r="W1097" s="115"/>
    </row>
    <row r="1098" spans="22:23">
      <c r="V1098" s="115"/>
      <c r="W1098" s="115"/>
    </row>
    <row r="1099" spans="22:23">
      <c r="V1099" s="115"/>
      <c r="W1099" s="115"/>
    </row>
    <row r="1100" spans="22:23">
      <c r="V1100" s="115"/>
      <c r="W1100" s="115"/>
    </row>
    <row r="1101" spans="22:23">
      <c r="V1101" s="115"/>
      <c r="W1101" s="115"/>
    </row>
    <row r="1102" spans="22:23">
      <c r="V1102" s="115"/>
      <c r="W1102" s="115"/>
    </row>
    <row r="1103" spans="22:23">
      <c r="V1103" s="115"/>
      <c r="W1103" s="115"/>
    </row>
    <row r="1104" spans="22:23">
      <c r="V1104" s="115"/>
      <c r="W1104" s="115"/>
    </row>
    <row r="1105" spans="22:23">
      <c r="V1105" s="115"/>
      <c r="W1105" s="115"/>
    </row>
    <row r="1106" spans="22:23">
      <c r="V1106" s="115"/>
      <c r="W1106" s="115"/>
    </row>
    <row r="1107" spans="22:23">
      <c r="V1107" s="115"/>
      <c r="W1107" s="115"/>
    </row>
    <row r="1108" spans="22:23">
      <c r="V1108" s="115"/>
      <c r="W1108" s="115"/>
    </row>
    <row r="1109" spans="22:23">
      <c r="V1109" s="115"/>
      <c r="W1109" s="115"/>
    </row>
    <row r="1110" spans="22:23">
      <c r="V1110" s="115"/>
      <c r="W1110" s="115"/>
    </row>
    <row r="1111" spans="22:23">
      <c r="V1111" s="115"/>
      <c r="W1111" s="115"/>
    </row>
    <row r="1112" spans="22:23">
      <c r="V1112" s="115"/>
      <c r="W1112" s="115"/>
    </row>
    <row r="1113" spans="22:23">
      <c r="V1113" s="115"/>
      <c r="W1113" s="115"/>
    </row>
    <row r="1114" spans="22:23">
      <c r="V1114" s="115"/>
      <c r="W1114" s="115"/>
    </row>
    <row r="1115" spans="22:23">
      <c r="V1115" s="115"/>
      <c r="W1115" s="115"/>
    </row>
    <row r="1116" spans="22:23">
      <c r="V1116" s="115"/>
      <c r="W1116" s="115"/>
    </row>
    <row r="1117" spans="22:23">
      <c r="V1117" s="115"/>
      <c r="W1117" s="115"/>
    </row>
    <row r="1118" spans="22:23">
      <c r="V1118" s="115"/>
      <c r="W1118" s="115"/>
    </row>
    <row r="1119" spans="22:23">
      <c r="V1119" s="115"/>
      <c r="W1119" s="115"/>
    </row>
    <row r="1120" spans="22:23">
      <c r="V1120" s="115"/>
      <c r="W1120" s="115"/>
    </row>
    <row r="1121" spans="22:23">
      <c r="V1121" s="115"/>
      <c r="W1121" s="115"/>
    </row>
    <row r="1122" spans="22:23">
      <c r="V1122" s="115"/>
      <c r="W1122" s="115"/>
    </row>
    <row r="1123" spans="22:23">
      <c r="V1123" s="115"/>
      <c r="W1123" s="115"/>
    </row>
    <row r="1124" spans="22:23">
      <c r="V1124" s="115"/>
      <c r="W1124" s="115"/>
    </row>
    <row r="1125" spans="22:23">
      <c r="V1125" s="115"/>
      <c r="W1125" s="115"/>
    </row>
    <row r="1126" spans="22:23">
      <c r="V1126" s="115"/>
      <c r="W1126" s="115"/>
    </row>
    <row r="1127" spans="22:23">
      <c r="V1127" s="115"/>
      <c r="W1127" s="115"/>
    </row>
    <row r="1128" spans="22:23">
      <c r="V1128" s="115"/>
      <c r="W1128" s="115"/>
    </row>
    <row r="1129" spans="22:23">
      <c r="V1129" s="115"/>
      <c r="W1129" s="115"/>
    </row>
    <row r="1130" spans="22:23">
      <c r="V1130" s="115"/>
      <c r="W1130" s="115"/>
    </row>
    <row r="1131" spans="22:23">
      <c r="V1131" s="115"/>
      <c r="W1131" s="115"/>
    </row>
    <row r="1132" spans="22:23">
      <c r="V1132" s="115"/>
      <c r="W1132" s="115"/>
    </row>
    <row r="1133" spans="22:23">
      <c r="V1133" s="115"/>
      <c r="W1133" s="115"/>
    </row>
    <row r="1134" spans="22:23">
      <c r="V1134" s="115"/>
      <c r="W1134" s="115"/>
    </row>
    <row r="1135" spans="22:23">
      <c r="V1135" s="115"/>
      <c r="W1135" s="115"/>
    </row>
    <row r="1136" spans="22:23">
      <c r="V1136" s="115"/>
      <c r="W1136" s="115"/>
    </row>
    <row r="1137" spans="22:23">
      <c r="V1137" s="115"/>
      <c r="W1137" s="115"/>
    </row>
    <row r="1138" spans="22:23">
      <c r="V1138" s="115"/>
      <c r="W1138" s="115"/>
    </row>
    <row r="1139" spans="22:23">
      <c r="V1139" s="115"/>
      <c r="W1139" s="115"/>
    </row>
    <row r="1140" spans="22:23">
      <c r="V1140" s="115"/>
      <c r="W1140" s="115"/>
    </row>
    <row r="1141" spans="22:23">
      <c r="V1141" s="115"/>
      <c r="W1141" s="115"/>
    </row>
    <row r="1142" spans="22:23">
      <c r="V1142" s="115"/>
      <c r="W1142" s="115"/>
    </row>
    <row r="1143" spans="22:23">
      <c r="V1143" s="115"/>
      <c r="W1143" s="115"/>
    </row>
    <row r="1144" spans="22:23">
      <c r="V1144" s="115"/>
      <c r="W1144" s="115"/>
    </row>
    <row r="1145" spans="22:23">
      <c r="V1145" s="115"/>
      <c r="W1145" s="115"/>
    </row>
    <row r="1146" spans="22:23">
      <c r="V1146" s="115"/>
      <c r="W1146" s="115"/>
    </row>
    <row r="1147" spans="22:23">
      <c r="V1147" s="115"/>
      <c r="W1147" s="115"/>
    </row>
    <row r="1148" spans="22:23">
      <c r="V1148" s="115"/>
      <c r="W1148" s="115"/>
    </row>
    <row r="1149" spans="22:23">
      <c r="V1149" s="115"/>
      <c r="W1149" s="115"/>
    </row>
    <row r="1150" spans="22:23">
      <c r="V1150" s="115"/>
      <c r="W1150" s="115"/>
    </row>
    <row r="1151" spans="22:23">
      <c r="V1151" s="115"/>
      <c r="W1151" s="115"/>
    </row>
    <row r="1152" spans="22:23">
      <c r="V1152" s="115"/>
      <c r="W1152" s="115"/>
    </row>
    <row r="1153" spans="22:23">
      <c r="V1153" s="115"/>
      <c r="W1153" s="115"/>
    </row>
    <row r="1154" spans="22:23">
      <c r="V1154" s="115"/>
      <c r="W1154" s="115"/>
    </row>
    <row r="1155" spans="22:23">
      <c r="V1155" s="115"/>
      <c r="W1155" s="115"/>
    </row>
    <row r="1156" spans="22:23">
      <c r="V1156" s="115"/>
      <c r="W1156" s="115"/>
    </row>
    <row r="1157" spans="22:23">
      <c r="V1157" s="115"/>
      <c r="W1157" s="115"/>
    </row>
    <row r="1158" spans="22:23">
      <c r="V1158" s="115"/>
      <c r="W1158" s="115"/>
    </row>
    <row r="1159" spans="22:23">
      <c r="V1159" s="115"/>
      <c r="W1159" s="115"/>
    </row>
    <row r="1160" spans="22:23">
      <c r="V1160" s="115"/>
      <c r="W1160" s="115"/>
    </row>
    <row r="1161" spans="22:23">
      <c r="V1161" s="115"/>
      <c r="W1161" s="115"/>
    </row>
    <row r="1162" spans="22:23">
      <c r="V1162" s="115"/>
      <c r="W1162" s="115"/>
    </row>
    <row r="1163" spans="22:23">
      <c r="V1163" s="115"/>
      <c r="W1163" s="115"/>
    </row>
    <row r="1164" spans="22:23">
      <c r="V1164" s="115"/>
      <c r="W1164" s="115"/>
    </row>
    <row r="1165" spans="22:23">
      <c r="V1165" s="115"/>
      <c r="W1165" s="115"/>
    </row>
    <row r="1166" spans="22:23">
      <c r="V1166" s="115"/>
      <c r="W1166" s="115"/>
    </row>
    <row r="1167" spans="22:23">
      <c r="V1167" s="115"/>
      <c r="W1167" s="115"/>
    </row>
    <row r="1168" spans="22:23">
      <c r="V1168" s="115"/>
      <c r="W1168" s="115"/>
    </row>
    <row r="1169" spans="22:23">
      <c r="V1169" s="115"/>
      <c r="W1169" s="115"/>
    </row>
    <row r="1170" spans="22:23">
      <c r="V1170" s="115"/>
      <c r="W1170" s="115"/>
    </row>
    <row r="1171" spans="22:23">
      <c r="V1171" s="115"/>
      <c r="W1171" s="115"/>
    </row>
    <row r="1172" spans="22:23">
      <c r="V1172" s="115"/>
      <c r="W1172" s="115"/>
    </row>
    <row r="1173" spans="22:23">
      <c r="V1173" s="115"/>
      <c r="W1173" s="115"/>
    </row>
    <row r="1174" spans="22:23">
      <c r="V1174" s="115"/>
      <c r="W1174" s="115"/>
    </row>
    <row r="1175" spans="22:23">
      <c r="V1175" s="115"/>
      <c r="W1175" s="115"/>
    </row>
    <row r="1176" spans="22:23">
      <c r="V1176" s="115"/>
      <c r="W1176" s="115"/>
    </row>
    <row r="1177" spans="22:23">
      <c r="V1177" s="115"/>
      <c r="W1177" s="115"/>
    </row>
    <row r="1178" spans="22:23">
      <c r="V1178" s="115"/>
      <c r="W1178" s="115"/>
    </row>
    <row r="1179" spans="22:23">
      <c r="V1179" s="115"/>
      <c r="W1179" s="115"/>
    </row>
    <row r="1180" spans="22:23">
      <c r="V1180" s="115"/>
      <c r="W1180" s="115"/>
    </row>
    <row r="1181" spans="22:23">
      <c r="V1181" s="115"/>
      <c r="W1181" s="115"/>
    </row>
    <row r="1182" spans="22:23">
      <c r="V1182" s="115"/>
      <c r="W1182" s="115"/>
    </row>
    <row r="1183" spans="22:23">
      <c r="V1183" s="115"/>
      <c r="W1183" s="115"/>
    </row>
    <row r="1184" spans="22:23">
      <c r="V1184" s="115"/>
      <c r="W1184" s="115"/>
    </row>
    <row r="1185" spans="22:23">
      <c r="V1185" s="115"/>
      <c r="W1185" s="115"/>
    </row>
    <row r="1186" spans="22:23">
      <c r="V1186" s="115"/>
      <c r="W1186" s="115"/>
    </row>
    <row r="1187" spans="22:23">
      <c r="V1187" s="115"/>
      <c r="W1187" s="115"/>
    </row>
    <row r="1188" spans="22:23">
      <c r="V1188" s="115"/>
      <c r="W1188" s="115"/>
    </row>
    <row r="1189" spans="22:23">
      <c r="V1189" s="115"/>
      <c r="W1189" s="115"/>
    </row>
    <row r="1190" spans="22:23">
      <c r="V1190" s="115"/>
      <c r="W1190" s="115"/>
    </row>
    <row r="1191" spans="22:23">
      <c r="V1191" s="115"/>
      <c r="W1191" s="115"/>
    </row>
    <row r="1192" spans="22:23">
      <c r="V1192" s="115"/>
      <c r="W1192" s="115"/>
    </row>
    <row r="1193" spans="22:23">
      <c r="V1193" s="115"/>
      <c r="W1193" s="115"/>
    </row>
    <row r="1194" spans="22:23">
      <c r="V1194" s="115"/>
      <c r="W1194" s="115"/>
    </row>
    <row r="1195" spans="22:23">
      <c r="V1195" s="115"/>
      <c r="W1195" s="115"/>
    </row>
    <row r="1196" spans="22:23">
      <c r="V1196" s="115"/>
      <c r="W1196" s="115"/>
    </row>
    <row r="1197" spans="22:23">
      <c r="V1197" s="115"/>
      <c r="W1197" s="115"/>
    </row>
    <row r="1198" spans="22:23">
      <c r="V1198" s="115"/>
      <c r="W1198" s="115"/>
    </row>
    <row r="1199" spans="22:23">
      <c r="V1199" s="115"/>
      <c r="W1199" s="115"/>
    </row>
    <row r="1200" spans="22:23">
      <c r="V1200" s="115"/>
      <c r="W1200" s="115"/>
    </row>
    <row r="1201" spans="22:23">
      <c r="V1201" s="115"/>
      <c r="W1201" s="115"/>
    </row>
    <row r="1202" spans="22:23">
      <c r="V1202" s="115"/>
      <c r="W1202" s="115"/>
    </row>
    <row r="1203" spans="22:23">
      <c r="V1203" s="115"/>
      <c r="W1203" s="115"/>
    </row>
    <row r="1204" spans="22:23">
      <c r="V1204" s="115"/>
      <c r="W1204" s="115"/>
    </row>
    <row r="1205" spans="22:23">
      <c r="V1205" s="115"/>
      <c r="W1205" s="115"/>
    </row>
    <row r="1206" spans="22:23">
      <c r="V1206" s="115"/>
      <c r="W1206" s="115"/>
    </row>
    <row r="1207" spans="22:23">
      <c r="V1207" s="115"/>
      <c r="W1207" s="115"/>
    </row>
    <row r="1208" spans="22:23">
      <c r="V1208" s="115"/>
      <c r="W1208" s="115"/>
    </row>
    <row r="1209" spans="22:23">
      <c r="V1209" s="115"/>
      <c r="W1209" s="115"/>
    </row>
    <row r="1210" spans="22:23">
      <c r="V1210" s="115"/>
      <c r="W1210" s="115"/>
    </row>
    <row r="1211" spans="22:23">
      <c r="V1211" s="115"/>
      <c r="W1211" s="115"/>
    </row>
    <row r="1212" spans="22:23">
      <c r="V1212" s="115"/>
      <c r="W1212" s="115"/>
    </row>
    <row r="1213" spans="22:23">
      <c r="V1213" s="115"/>
      <c r="W1213" s="115"/>
    </row>
    <row r="1214" spans="22:23">
      <c r="V1214" s="115"/>
      <c r="W1214" s="115"/>
    </row>
    <row r="1215" spans="22:23">
      <c r="V1215" s="115"/>
      <c r="W1215" s="115"/>
    </row>
    <row r="1216" spans="22:23">
      <c r="V1216" s="115"/>
      <c r="W1216" s="115"/>
    </row>
    <row r="1217" spans="22:23">
      <c r="V1217" s="115"/>
      <c r="W1217" s="115"/>
    </row>
    <row r="1218" spans="22:23">
      <c r="V1218" s="115"/>
      <c r="W1218" s="115"/>
    </row>
    <row r="1219" spans="22:23">
      <c r="V1219" s="115"/>
      <c r="W1219" s="115"/>
    </row>
    <row r="1220" spans="22:23">
      <c r="V1220" s="115"/>
      <c r="W1220" s="115"/>
    </row>
    <row r="1221" spans="22:23">
      <c r="V1221" s="115"/>
      <c r="W1221" s="115"/>
    </row>
    <row r="1222" spans="22:23">
      <c r="V1222" s="115"/>
      <c r="W1222" s="115"/>
    </row>
    <row r="1223" spans="22:23">
      <c r="V1223" s="115"/>
      <c r="W1223" s="115"/>
    </row>
    <row r="1224" spans="22:23">
      <c r="V1224" s="115"/>
      <c r="W1224" s="115"/>
    </row>
    <row r="1225" spans="22:23">
      <c r="V1225" s="115"/>
      <c r="W1225" s="115"/>
    </row>
    <row r="1226" spans="22:23">
      <c r="V1226" s="115"/>
      <c r="W1226" s="115"/>
    </row>
    <row r="1227" spans="22:23">
      <c r="V1227" s="115"/>
      <c r="W1227" s="115"/>
    </row>
    <row r="1228" spans="22:23">
      <c r="V1228" s="115"/>
      <c r="W1228" s="115"/>
    </row>
    <row r="1229" spans="22:23">
      <c r="V1229" s="115"/>
      <c r="W1229" s="115"/>
    </row>
    <row r="1230" spans="22:23">
      <c r="V1230" s="115"/>
      <c r="W1230" s="115"/>
    </row>
    <row r="1231" spans="22:23">
      <c r="V1231" s="115"/>
      <c r="W1231" s="115"/>
    </row>
    <row r="1232" spans="22:23">
      <c r="V1232" s="115"/>
      <c r="W1232" s="115"/>
    </row>
    <row r="1233" spans="22:23">
      <c r="V1233" s="115"/>
      <c r="W1233" s="115"/>
    </row>
    <row r="1234" spans="22:23">
      <c r="V1234" s="115"/>
      <c r="W1234" s="115"/>
    </row>
    <row r="1235" spans="22:23">
      <c r="V1235" s="115"/>
      <c r="W1235" s="115"/>
    </row>
    <row r="1236" spans="22:23">
      <c r="V1236" s="115"/>
      <c r="W1236" s="115"/>
    </row>
    <row r="1237" spans="22:23">
      <c r="V1237" s="115"/>
      <c r="W1237" s="115"/>
    </row>
    <row r="1238" spans="22:23">
      <c r="V1238" s="115"/>
      <c r="W1238" s="115"/>
    </row>
    <row r="1239" spans="22:23">
      <c r="V1239" s="115"/>
      <c r="W1239" s="115"/>
    </row>
    <row r="1240" spans="22:23">
      <c r="V1240" s="115"/>
      <c r="W1240" s="115"/>
    </row>
    <row r="1241" spans="22:23">
      <c r="V1241" s="115"/>
      <c r="W1241" s="115"/>
    </row>
    <row r="1242" spans="22:23">
      <c r="V1242" s="115"/>
      <c r="W1242" s="115"/>
    </row>
    <row r="1243" spans="22:23">
      <c r="V1243" s="115"/>
      <c r="W1243" s="115"/>
    </row>
    <row r="1244" spans="22:23">
      <c r="V1244" s="115"/>
      <c r="W1244" s="115"/>
    </row>
    <row r="1245" spans="22:23">
      <c r="V1245" s="115"/>
      <c r="W1245" s="115"/>
    </row>
    <row r="1246" spans="22:23">
      <c r="V1246" s="115"/>
      <c r="W1246" s="115"/>
    </row>
    <row r="1247" spans="22:23">
      <c r="V1247" s="115"/>
      <c r="W1247" s="115"/>
    </row>
    <row r="1248" spans="22:23">
      <c r="V1248" s="115"/>
      <c r="W1248" s="115"/>
    </row>
    <row r="1249" spans="22:23">
      <c r="V1249" s="115"/>
      <c r="W1249" s="115"/>
    </row>
    <row r="1250" spans="22:23">
      <c r="V1250" s="115"/>
      <c r="W1250" s="115"/>
    </row>
    <row r="1251" spans="22:23">
      <c r="V1251" s="115"/>
      <c r="W1251" s="115"/>
    </row>
    <row r="1252" spans="22:23">
      <c r="V1252" s="115"/>
      <c r="W1252" s="115"/>
    </row>
    <row r="1253" spans="22:23">
      <c r="V1253" s="115"/>
      <c r="W1253" s="115"/>
    </row>
    <row r="1254" spans="22:23">
      <c r="V1254" s="115"/>
      <c r="W1254" s="115"/>
    </row>
    <row r="1255" spans="22:23">
      <c r="V1255" s="115"/>
      <c r="W1255" s="115"/>
    </row>
    <row r="1256" spans="22:23">
      <c r="V1256" s="115"/>
      <c r="W1256" s="115"/>
    </row>
    <row r="1257" spans="22:23">
      <c r="V1257" s="115"/>
      <c r="W1257" s="115"/>
    </row>
    <row r="1258" spans="22:23">
      <c r="V1258" s="115"/>
      <c r="W1258" s="115"/>
    </row>
    <row r="1259" spans="22:23">
      <c r="V1259" s="115"/>
      <c r="W1259" s="115"/>
    </row>
    <row r="1260" spans="22:23">
      <c r="V1260" s="115"/>
      <c r="W1260" s="115"/>
    </row>
    <row r="1261" spans="22:23">
      <c r="V1261" s="115"/>
      <c r="W1261" s="115"/>
    </row>
    <row r="1262" spans="22:23">
      <c r="V1262" s="115"/>
      <c r="W1262" s="115"/>
    </row>
    <row r="1263" spans="22:23">
      <c r="V1263" s="115"/>
      <c r="W1263" s="115"/>
    </row>
    <row r="1264" spans="22:23">
      <c r="V1264" s="115"/>
      <c r="W1264" s="115"/>
    </row>
    <row r="1265" spans="22:23">
      <c r="V1265" s="115"/>
      <c r="W1265" s="115"/>
    </row>
    <row r="1266" spans="22:23">
      <c r="V1266" s="115"/>
      <c r="W1266" s="115"/>
    </row>
    <row r="1267" spans="22:23">
      <c r="V1267" s="115"/>
      <c r="W1267" s="115"/>
    </row>
    <row r="1268" spans="22:23">
      <c r="V1268" s="115"/>
      <c r="W1268" s="115"/>
    </row>
    <row r="1269" spans="22:23">
      <c r="V1269" s="115"/>
      <c r="W1269" s="115"/>
    </row>
    <row r="1270" spans="22:23">
      <c r="V1270" s="115"/>
      <c r="W1270" s="115"/>
    </row>
    <row r="1271" spans="22:23">
      <c r="V1271" s="115"/>
      <c r="W1271" s="115"/>
    </row>
    <row r="1272" spans="22:23">
      <c r="V1272" s="115"/>
      <c r="W1272" s="115"/>
    </row>
    <row r="1273" spans="22:23">
      <c r="V1273" s="115"/>
      <c r="W1273" s="115"/>
    </row>
    <row r="1274" spans="22:23">
      <c r="V1274" s="115"/>
      <c r="W1274" s="115"/>
    </row>
    <row r="1275" spans="22:23">
      <c r="V1275" s="115"/>
      <c r="W1275" s="115"/>
    </row>
    <row r="1276" spans="22:23">
      <c r="V1276" s="115"/>
      <c r="W1276" s="115"/>
    </row>
    <row r="1277" spans="22:23">
      <c r="V1277" s="115"/>
      <c r="W1277" s="115"/>
    </row>
    <row r="1278" spans="22:23">
      <c r="V1278" s="115"/>
      <c r="W1278" s="115"/>
    </row>
    <row r="1279" spans="22:23">
      <c r="V1279" s="115"/>
      <c r="W1279" s="115"/>
    </row>
    <row r="1280" spans="22:23">
      <c r="V1280" s="115"/>
      <c r="W1280" s="115"/>
    </row>
    <row r="1281" spans="22:23">
      <c r="V1281" s="115"/>
      <c r="W1281" s="115"/>
    </row>
    <row r="1282" spans="22:23">
      <c r="V1282" s="115"/>
      <c r="W1282" s="115"/>
    </row>
    <row r="1283" spans="22:23">
      <c r="V1283" s="115"/>
      <c r="W1283" s="115"/>
    </row>
    <row r="1284" spans="22:23">
      <c r="V1284" s="115"/>
      <c r="W1284" s="115"/>
    </row>
    <row r="1285" spans="22:23">
      <c r="V1285" s="115"/>
      <c r="W1285" s="115"/>
    </row>
    <row r="1286" spans="22:23">
      <c r="V1286" s="115"/>
      <c r="W1286" s="115"/>
    </row>
    <row r="1287" spans="22:23">
      <c r="V1287" s="115"/>
      <c r="W1287" s="115"/>
    </row>
    <row r="1288" spans="22:23">
      <c r="V1288" s="115"/>
      <c r="W1288" s="115"/>
    </row>
    <row r="1289" spans="22:23">
      <c r="V1289" s="115"/>
      <c r="W1289" s="115"/>
    </row>
    <row r="1290" spans="22:23">
      <c r="V1290" s="115"/>
      <c r="W1290" s="115"/>
    </row>
    <row r="1291" spans="22:23">
      <c r="V1291" s="115"/>
      <c r="W1291" s="115"/>
    </row>
    <row r="1292" spans="22:23">
      <c r="V1292" s="115"/>
      <c r="W1292" s="115"/>
    </row>
    <row r="1293" spans="22:23">
      <c r="V1293" s="115"/>
      <c r="W1293" s="115"/>
    </row>
    <row r="1294" spans="22:23">
      <c r="V1294" s="115"/>
      <c r="W1294" s="115"/>
    </row>
    <row r="1295" spans="22:23">
      <c r="V1295" s="115"/>
      <c r="W1295" s="115"/>
    </row>
    <row r="1296" spans="22:23">
      <c r="V1296" s="115"/>
      <c r="W1296" s="115"/>
    </row>
    <row r="1297" spans="22:23">
      <c r="V1297" s="115"/>
      <c r="W1297" s="115"/>
    </row>
    <row r="1298" spans="22:23">
      <c r="V1298" s="115"/>
      <c r="W1298" s="115"/>
    </row>
    <row r="1299" spans="22:23">
      <c r="V1299" s="115"/>
      <c r="W1299" s="115"/>
    </row>
    <row r="1300" spans="22:23">
      <c r="V1300" s="115"/>
      <c r="W1300" s="115"/>
    </row>
    <row r="1301" spans="22:23">
      <c r="V1301" s="115"/>
      <c r="W1301" s="115"/>
    </row>
    <row r="1302" spans="22:23">
      <c r="V1302" s="115"/>
      <c r="W1302" s="115"/>
    </row>
    <row r="1303" spans="22:23">
      <c r="V1303" s="115"/>
      <c r="W1303" s="115"/>
    </row>
    <row r="1304" spans="22:23">
      <c r="V1304" s="115"/>
      <c r="W1304" s="115"/>
    </row>
    <row r="1305" spans="22:23">
      <c r="V1305" s="115"/>
      <c r="W1305" s="115"/>
    </row>
    <row r="1306" spans="22:23">
      <c r="V1306" s="115"/>
      <c r="W1306" s="115"/>
    </row>
    <row r="1307" spans="22:23">
      <c r="V1307" s="115"/>
      <c r="W1307" s="115"/>
    </row>
    <row r="1308" spans="22:23">
      <c r="V1308" s="115"/>
      <c r="W1308" s="115"/>
    </row>
    <row r="1309" spans="22:23">
      <c r="V1309" s="115"/>
      <c r="W1309" s="115"/>
    </row>
    <row r="1310" spans="22:23">
      <c r="V1310" s="115"/>
      <c r="W1310" s="115"/>
    </row>
    <row r="1311" spans="22:23">
      <c r="V1311" s="115"/>
      <c r="W1311" s="115"/>
    </row>
    <row r="1312" spans="22:23">
      <c r="V1312" s="115"/>
      <c r="W1312" s="115"/>
    </row>
    <row r="1313" spans="22:23">
      <c r="V1313" s="115"/>
      <c r="W1313" s="115"/>
    </row>
    <row r="1314" spans="22:23">
      <c r="V1314" s="115"/>
      <c r="W1314" s="115"/>
    </row>
    <row r="1315" spans="22:23">
      <c r="V1315" s="115"/>
      <c r="W1315" s="115"/>
    </row>
    <row r="1316" spans="22:23">
      <c r="V1316" s="115"/>
      <c r="W1316" s="115"/>
    </row>
    <row r="1317" spans="22:23">
      <c r="V1317" s="115"/>
      <c r="W1317" s="115"/>
    </row>
    <row r="1318" spans="22:23">
      <c r="V1318" s="115"/>
      <c r="W1318" s="115"/>
    </row>
    <row r="1319" spans="22:23">
      <c r="V1319" s="115"/>
      <c r="W1319" s="115"/>
    </row>
    <row r="1320" spans="22:23">
      <c r="V1320" s="115"/>
      <c r="W1320" s="115"/>
    </row>
    <row r="1321" spans="22:23">
      <c r="V1321" s="115"/>
      <c r="W1321" s="115"/>
    </row>
    <row r="1322" spans="22:23">
      <c r="V1322" s="115"/>
      <c r="W1322" s="115"/>
    </row>
    <row r="1323" spans="22:23">
      <c r="V1323" s="115"/>
      <c r="W1323" s="115"/>
    </row>
    <row r="1324" spans="22:23">
      <c r="V1324" s="115"/>
      <c r="W1324" s="115"/>
    </row>
    <row r="1325" spans="22:23">
      <c r="V1325" s="115"/>
      <c r="W1325" s="115"/>
    </row>
    <row r="1326" spans="22:23">
      <c r="V1326" s="115"/>
      <c r="W1326" s="115"/>
    </row>
    <row r="1327" spans="22:23">
      <c r="V1327" s="115"/>
      <c r="W1327" s="115"/>
    </row>
    <row r="1328" spans="22:23">
      <c r="V1328" s="115"/>
      <c r="W1328" s="115"/>
    </row>
    <row r="1329" spans="22:23">
      <c r="V1329" s="115"/>
      <c r="W1329" s="115"/>
    </row>
    <row r="1330" spans="22:23">
      <c r="V1330" s="115"/>
      <c r="W1330" s="115"/>
    </row>
    <row r="1331" spans="22:23">
      <c r="V1331" s="115"/>
      <c r="W1331" s="115"/>
    </row>
    <row r="1332" spans="22:23">
      <c r="V1332" s="115"/>
      <c r="W1332" s="115"/>
    </row>
    <row r="1333" spans="22:23">
      <c r="V1333" s="115"/>
      <c r="W1333" s="115"/>
    </row>
    <row r="1334" spans="22:23">
      <c r="V1334" s="115"/>
      <c r="W1334" s="115"/>
    </row>
    <row r="1335" spans="22:23">
      <c r="V1335" s="115"/>
      <c r="W1335" s="115"/>
    </row>
    <row r="1336" spans="22:23">
      <c r="V1336" s="115"/>
      <c r="W1336" s="115"/>
    </row>
    <row r="1337" spans="22:23">
      <c r="V1337" s="115"/>
      <c r="W1337" s="115"/>
    </row>
    <row r="1338" spans="22:23">
      <c r="V1338" s="115"/>
      <c r="W1338" s="115"/>
    </row>
    <row r="1339" spans="22:23">
      <c r="V1339" s="115"/>
      <c r="W1339" s="115"/>
    </row>
    <row r="1340" spans="22:23">
      <c r="V1340" s="115"/>
      <c r="W1340" s="115"/>
    </row>
    <row r="1341" spans="22:23">
      <c r="V1341" s="115"/>
      <c r="W1341" s="115"/>
    </row>
    <row r="1342" spans="22:23">
      <c r="V1342" s="115"/>
      <c r="W1342" s="115"/>
    </row>
    <row r="1343" spans="22:23">
      <c r="V1343" s="115"/>
      <c r="W1343" s="115"/>
    </row>
    <row r="1344" spans="22:23">
      <c r="V1344" s="115"/>
      <c r="W1344" s="115"/>
    </row>
    <row r="1345" spans="22:23">
      <c r="V1345" s="115"/>
      <c r="W1345" s="115"/>
    </row>
    <row r="1346" spans="22:23">
      <c r="V1346" s="115"/>
      <c r="W1346" s="115"/>
    </row>
    <row r="1347" spans="22:23">
      <c r="V1347" s="115"/>
      <c r="W1347" s="115"/>
    </row>
    <row r="1348" spans="22:23">
      <c r="V1348" s="115"/>
      <c r="W1348" s="115"/>
    </row>
    <row r="1349" spans="22:23">
      <c r="V1349" s="115"/>
      <c r="W1349" s="115"/>
    </row>
    <row r="1350" spans="22:23">
      <c r="V1350" s="115"/>
      <c r="W1350" s="115"/>
    </row>
    <row r="1351" spans="22:23">
      <c r="V1351" s="115"/>
      <c r="W1351" s="115"/>
    </row>
    <row r="1352" spans="22:23">
      <c r="V1352" s="115"/>
      <c r="W1352" s="115"/>
    </row>
    <row r="1353" spans="22:23">
      <c r="V1353" s="115"/>
      <c r="W1353" s="115"/>
    </row>
    <row r="1354" spans="22:23">
      <c r="V1354" s="115"/>
      <c r="W1354" s="115"/>
    </row>
    <row r="1355" spans="22:23">
      <c r="V1355" s="115"/>
      <c r="W1355" s="115"/>
    </row>
    <row r="1356" spans="22:23">
      <c r="V1356" s="115"/>
      <c r="W1356" s="115"/>
    </row>
    <row r="1357" spans="22:23">
      <c r="V1357" s="115"/>
      <c r="W1357" s="115"/>
    </row>
    <row r="1358" spans="22:23">
      <c r="V1358" s="115"/>
      <c r="W1358" s="115"/>
    </row>
    <row r="1359" spans="22:23">
      <c r="V1359" s="115"/>
      <c r="W1359" s="115"/>
    </row>
    <row r="1360" spans="22:23">
      <c r="V1360" s="115"/>
      <c r="W1360" s="115"/>
    </row>
    <row r="1361" spans="22:23">
      <c r="V1361" s="115"/>
      <c r="W1361" s="115"/>
    </row>
    <row r="1362" spans="22:23">
      <c r="V1362" s="115"/>
      <c r="W1362" s="115"/>
    </row>
    <row r="1363" spans="22:23">
      <c r="V1363" s="115"/>
      <c r="W1363" s="115"/>
    </row>
    <row r="1364" spans="22:23">
      <c r="V1364" s="115"/>
      <c r="W1364" s="115"/>
    </row>
    <row r="1365" spans="22:23">
      <c r="V1365" s="115"/>
      <c r="W1365" s="115"/>
    </row>
    <row r="1366" spans="22:23">
      <c r="V1366" s="115"/>
      <c r="W1366" s="115"/>
    </row>
    <row r="1367" spans="22:23">
      <c r="V1367" s="115"/>
      <c r="W1367" s="115"/>
    </row>
    <row r="1368" spans="22:23">
      <c r="V1368" s="115"/>
      <c r="W1368" s="115"/>
    </row>
    <row r="1369" spans="22:23">
      <c r="V1369" s="115"/>
      <c r="W1369" s="115"/>
    </row>
    <row r="1370" spans="22:23">
      <c r="V1370" s="115"/>
      <c r="W1370" s="115"/>
    </row>
    <row r="1371" spans="22:23">
      <c r="V1371" s="115"/>
      <c r="W1371" s="115"/>
    </row>
    <row r="1372" spans="22:23">
      <c r="V1372" s="115"/>
      <c r="W1372" s="115"/>
    </row>
    <row r="1373" spans="22:23">
      <c r="V1373" s="115"/>
      <c r="W1373" s="115"/>
    </row>
    <row r="1374" spans="22:23">
      <c r="V1374" s="115"/>
      <c r="W1374" s="115"/>
    </row>
    <row r="1375" spans="22:23">
      <c r="V1375" s="115"/>
      <c r="W1375" s="115"/>
    </row>
    <row r="1376" spans="22:23">
      <c r="V1376" s="115"/>
      <c r="W1376" s="115"/>
    </row>
    <row r="1377" spans="22:23">
      <c r="V1377" s="115"/>
      <c r="W1377" s="115"/>
    </row>
    <row r="1378" spans="22:23">
      <c r="V1378" s="115"/>
      <c r="W1378" s="115"/>
    </row>
    <row r="1379" spans="22:23">
      <c r="V1379" s="115"/>
      <c r="W1379" s="115"/>
    </row>
    <row r="1380" spans="22:23">
      <c r="V1380" s="115"/>
      <c r="W1380" s="115"/>
    </row>
    <row r="1381" spans="22:23">
      <c r="V1381" s="115"/>
      <c r="W1381" s="115"/>
    </row>
    <row r="1382" spans="22:23">
      <c r="V1382" s="115"/>
      <c r="W1382" s="115"/>
    </row>
    <row r="1383" spans="22:23">
      <c r="V1383" s="115"/>
      <c r="W1383" s="115"/>
    </row>
    <row r="1384" spans="22:23">
      <c r="V1384" s="115"/>
      <c r="W1384" s="115"/>
    </row>
    <row r="1385" spans="22:23">
      <c r="V1385" s="115"/>
      <c r="W1385" s="115"/>
    </row>
    <row r="1386" spans="22:23">
      <c r="V1386" s="115"/>
      <c r="W1386" s="115"/>
    </row>
    <row r="1387" spans="22:23">
      <c r="V1387" s="115"/>
      <c r="W1387" s="115"/>
    </row>
    <row r="1388" spans="22:23">
      <c r="V1388" s="115"/>
      <c r="W1388" s="115"/>
    </row>
    <row r="1389" spans="22:23">
      <c r="V1389" s="115"/>
      <c r="W1389" s="115"/>
    </row>
    <row r="1390" spans="22:23">
      <c r="V1390" s="115"/>
      <c r="W1390" s="115"/>
    </row>
    <row r="1391" spans="22:23">
      <c r="V1391" s="115"/>
      <c r="W1391" s="115"/>
    </row>
    <row r="1392" spans="22:23">
      <c r="V1392" s="115"/>
      <c r="W1392" s="115"/>
    </row>
    <row r="1393" spans="22:23">
      <c r="V1393" s="115"/>
      <c r="W1393" s="115"/>
    </row>
    <row r="1394" spans="22:23">
      <c r="V1394" s="115"/>
      <c r="W1394" s="115"/>
    </row>
    <row r="1395" spans="22:23">
      <c r="V1395" s="115"/>
      <c r="W1395" s="115"/>
    </row>
    <row r="1396" spans="22:23">
      <c r="V1396" s="115"/>
      <c r="W1396" s="115"/>
    </row>
    <row r="1397" spans="22:23">
      <c r="V1397" s="115"/>
      <c r="W1397" s="115"/>
    </row>
    <row r="1398" spans="22:23">
      <c r="V1398" s="115"/>
      <c r="W1398" s="115"/>
    </row>
    <row r="1399" spans="22:23">
      <c r="V1399" s="115"/>
      <c r="W1399" s="115"/>
    </row>
    <row r="1400" spans="22:23">
      <c r="V1400" s="115"/>
      <c r="W1400" s="115"/>
    </row>
    <row r="1401" spans="22:23">
      <c r="V1401" s="115"/>
      <c r="W1401" s="115"/>
    </row>
    <row r="1402" spans="22:23">
      <c r="V1402" s="115"/>
      <c r="W1402" s="115"/>
    </row>
    <row r="1403" spans="22:23">
      <c r="V1403" s="115"/>
      <c r="W1403" s="115"/>
    </row>
    <row r="1404" spans="22:23">
      <c r="V1404" s="115"/>
      <c r="W1404" s="115"/>
    </row>
    <row r="1405" spans="22:23">
      <c r="V1405" s="115"/>
      <c r="W1405" s="115"/>
    </row>
    <row r="1406" spans="22:23">
      <c r="V1406" s="115"/>
      <c r="W1406" s="115"/>
    </row>
    <row r="1407" spans="22:23">
      <c r="V1407" s="115"/>
      <c r="W1407" s="115"/>
    </row>
    <row r="1408" spans="22:23">
      <c r="V1408" s="115"/>
      <c r="W1408" s="115"/>
    </row>
    <row r="1409" spans="22:23">
      <c r="V1409" s="115"/>
      <c r="W1409" s="115"/>
    </row>
    <row r="1410" spans="22:23">
      <c r="V1410" s="115"/>
      <c r="W1410" s="115"/>
    </row>
    <row r="1411" spans="22:23">
      <c r="V1411" s="115"/>
      <c r="W1411" s="115"/>
    </row>
    <row r="1412" spans="22:23">
      <c r="V1412" s="115"/>
      <c r="W1412" s="115"/>
    </row>
    <row r="1413" spans="22:23">
      <c r="V1413" s="115"/>
      <c r="W1413" s="115"/>
    </row>
    <row r="1414" spans="22:23">
      <c r="V1414" s="115"/>
      <c r="W1414" s="115"/>
    </row>
    <row r="1415" spans="22:23">
      <c r="V1415" s="115"/>
      <c r="W1415" s="115"/>
    </row>
    <row r="1416" spans="22:23">
      <c r="V1416" s="115"/>
      <c r="W1416" s="115"/>
    </row>
    <row r="1417" spans="22:23">
      <c r="V1417" s="115"/>
      <c r="W1417" s="115"/>
    </row>
    <row r="1418" spans="22:23">
      <c r="V1418" s="115"/>
      <c r="W1418" s="115"/>
    </row>
    <row r="1419" spans="22:23">
      <c r="V1419" s="115"/>
      <c r="W1419" s="115"/>
    </row>
    <row r="1420" spans="22:23">
      <c r="V1420" s="115"/>
      <c r="W1420" s="115"/>
    </row>
    <row r="1421" spans="22:23">
      <c r="V1421" s="115"/>
      <c r="W1421" s="115"/>
    </row>
    <row r="1422" spans="22:23">
      <c r="V1422" s="115"/>
      <c r="W1422" s="115"/>
    </row>
    <row r="1423" spans="22:23">
      <c r="V1423" s="115"/>
      <c r="W1423" s="115"/>
    </row>
    <row r="1424" spans="22:23">
      <c r="V1424" s="115"/>
      <c r="W1424" s="115"/>
    </row>
    <row r="1425" spans="22:23">
      <c r="V1425" s="115"/>
      <c r="W1425" s="115"/>
    </row>
    <row r="1426" spans="22:23">
      <c r="V1426" s="115"/>
      <c r="W1426" s="115"/>
    </row>
    <row r="1427" spans="22:23">
      <c r="V1427" s="115"/>
      <c r="W1427" s="115"/>
    </row>
    <row r="1428" spans="22:23">
      <c r="V1428" s="115"/>
      <c r="W1428" s="115"/>
    </row>
    <row r="1429" spans="22:23">
      <c r="V1429" s="115"/>
      <c r="W1429" s="115"/>
    </row>
    <row r="1430" spans="22:23">
      <c r="V1430" s="115"/>
      <c r="W1430" s="115"/>
    </row>
    <row r="1431" spans="22:23">
      <c r="V1431" s="115"/>
      <c r="W1431" s="115"/>
    </row>
    <row r="1432" spans="22:23">
      <c r="V1432" s="115"/>
      <c r="W1432" s="115"/>
    </row>
    <row r="1433" spans="22:23">
      <c r="V1433" s="115"/>
      <c r="W1433" s="115"/>
    </row>
    <row r="1434" spans="22:23">
      <c r="V1434" s="115"/>
      <c r="W1434" s="115"/>
    </row>
    <row r="1435" spans="22:23">
      <c r="V1435" s="115"/>
      <c r="W1435" s="115"/>
    </row>
    <row r="1436" spans="22:23">
      <c r="V1436" s="115"/>
      <c r="W1436" s="115"/>
    </row>
    <row r="1437" spans="22:23">
      <c r="V1437" s="115"/>
      <c r="W1437" s="115"/>
    </row>
    <row r="1438" spans="22:23">
      <c r="V1438" s="115"/>
      <c r="W1438" s="115"/>
    </row>
    <row r="1439" spans="22:23">
      <c r="V1439" s="115"/>
      <c r="W1439" s="115"/>
    </row>
    <row r="1440" spans="22:23">
      <c r="V1440" s="115"/>
      <c r="W1440" s="115"/>
    </row>
    <row r="1441" spans="22:23">
      <c r="V1441" s="115"/>
      <c r="W1441" s="115"/>
    </row>
    <row r="1442" spans="22:23">
      <c r="V1442" s="115"/>
      <c r="W1442" s="115"/>
    </row>
    <row r="1443" spans="22:23">
      <c r="V1443" s="115"/>
      <c r="W1443" s="115"/>
    </row>
    <row r="1444" spans="22:23">
      <c r="V1444" s="115"/>
      <c r="W1444" s="115"/>
    </row>
    <row r="1445" spans="22:23">
      <c r="V1445" s="115"/>
      <c r="W1445" s="115"/>
    </row>
    <row r="1446" spans="22:23">
      <c r="V1446" s="115"/>
      <c r="W1446" s="115"/>
    </row>
    <row r="1447" spans="22:23">
      <c r="V1447" s="115"/>
      <c r="W1447" s="115"/>
    </row>
    <row r="1448" spans="22:23">
      <c r="V1448" s="115"/>
      <c r="W1448" s="115"/>
    </row>
    <row r="1449" spans="22:23">
      <c r="V1449" s="115"/>
      <c r="W1449" s="115"/>
    </row>
    <row r="1450" spans="22:23">
      <c r="V1450" s="115"/>
      <c r="W1450" s="115"/>
    </row>
    <row r="1451" spans="22:23">
      <c r="V1451" s="115"/>
      <c r="W1451" s="115"/>
    </row>
    <row r="1452" spans="22:23">
      <c r="V1452" s="115"/>
      <c r="W1452" s="115"/>
    </row>
    <row r="1453" spans="22:23">
      <c r="V1453" s="115"/>
      <c r="W1453" s="115"/>
    </row>
    <row r="1454" spans="22:23">
      <c r="V1454" s="115"/>
      <c r="W1454" s="115"/>
    </row>
    <row r="1455" spans="22:23">
      <c r="V1455" s="115"/>
      <c r="W1455" s="115"/>
    </row>
    <row r="1456" spans="22:23">
      <c r="V1456" s="115"/>
      <c r="W1456" s="115"/>
    </row>
    <row r="1457" spans="22:23">
      <c r="V1457" s="115"/>
      <c r="W1457" s="115"/>
    </row>
    <row r="1458" spans="22:23">
      <c r="V1458" s="115"/>
      <c r="W1458" s="115"/>
    </row>
    <row r="1459" spans="22:23">
      <c r="V1459" s="115"/>
      <c r="W1459" s="115"/>
    </row>
    <row r="1460" spans="22:23">
      <c r="V1460" s="115"/>
      <c r="W1460" s="115"/>
    </row>
    <row r="1461" spans="22:23">
      <c r="V1461" s="115"/>
      <c r="W1461" s="115"/>
    </row>
    <row r="1462" spans="22:23">
      <c r="V1462" s="115"/>
      <c r="W1462" s="115"/>
    </row>
    <row r="1463" spans="22:23">
      <c r="V1463" s="115"/>
      <c r="W1463" s="115"/>
    </row>
    <row r="1464" spans="22:23">
      <c r="V1464" s="115"/>
      <c r="W1464" s="115"/>
    </row>
    <row r="1465" spans="22:23">
      <c r="V1465" s="115"/>
      <c r="W1465" s="115"/>
    </row>
    <row r="1466" spans="22:23">
      <c r="V1466" s="115"/>
      <c r="W1466" s="115"/>
    </row>
    <row r="1467" spans="22:23">
      <c r="V1467" s="115"/>
      <c r="W1467" s="115"/>
    </row>
    <row r="1468" spans="22:23">
      <c r="V1468" s="115"/>
      <c r="W1468" s="115"/>
    </row>
    <row r="1469" spans="22:23">
      <c r="V1469" s="115"/>
      <c r="W1469" s="115"/>
    </row>
    <row r="1470" spans="22:23">
      <c r="V1470" s="115"/>
      <c r="W1470" s="115"/>
    </row>
    <row r="1471" spans="22:23">
      <c r="V1471" s="115"/>
      <c r="W1471" s="115"/>
    </row>
    <row r="1472" spans="22:23">
      <c r="V1472" s="115"/>
      <c r="W1472" s="115"/>
    </row>
    <row r="1473" spans="22:23">
      <c r="V1473" s="115"/>
      <c r="W1473" s="115"/>
    </row>
    <row r="1474" spans="22:23">
      <c r="V1474" s="115"/>
      <c r="W1474" s="115"/>
    </row>
    <row r="1475" spans="22:23">
      <c r="V1475" s="115"/>
      <c r="W1475" s="115"/>
    </row>
    <row r="1476" spans="22:23">
      <c r="V1476" s="115"/>
      <c r="W1476" s="115"/>
    </row>
    <row r="1477" spans="22:23">
      <c r="V1477" s="115"/>
      <c r="W1477" s="115"/>
    </row>
    <row r="1478" spans="22:23">
      <c r="V1478" s="115"/>
      <c r="W1478" s="115"/>
    </row>
    <row r="1479" spans="22:23">
      <c r="V1479" s="115"/>
      <c r="W1479" s="115"/>
    </row>
    <row r="1480" spans="22:23">
      <c r="V1480" s="115"/>
      <c r="W1480" s="115"/>
    </row>
    <row r="1481" spans="22:23">
      <c r="V1481" s="115"/>
      <c r="W1481" s="115"/>
    </row>
    <row r="1482" spans="22:23">
      <c r="V1482" s="115"/>
      <c r="W1482" s="115"/>
    </row>
    <row r="1483" spans="22:23">
      <c r="V1483" s="115"/>
      <c r="W1483" s="115"/>
    </row>
    <row r="1484" spans="22:23">
      <c r="V1484" s="115"/>
      <c r="W1484" s="115"/>
    </row>
    <row r="1485" spans="22:23">
      <c r="V1485" s="115"/>
      <c r="W1485" s="115"/>
    </row>
    <row r="1486" spans="22:23">
      <c r="V1486" s="115"/>
      <c r="W1486" s="115"/>
    </row>
    <row r="1487" spans="22:23">
      <c r="V1487" s="115"/>
      <c r="W1487" s="115"/>
    </row>
    <row r="1488" spans="22:23">
      <c r="V1488" s="115"/>
      <c r="W1488" s="115"/>
    </row>
    <row r="1489" spans="22:23">
      <c r="V1489" s="115"/>
      <c r="W1489" s="115"/>
    </row>
    <row r="1490" spans="22:23">
      <c r="V1490" s="115"/>
      <c r="W1490" s="115"/>
    </row>
    <row r="1491" spans="22:23">
      <c r="V1491" s="115"/>
      <c r="W1491" s="115"/>
    </row>
    <row r="1492" spans="22:23">
      <c r="V1492" s="115"/>
      <c r="W1492" s="115"/>
    </row>
    <row r="1493" spans="22:23">
      <c r="V1493" s="115"/>
      <c r="W1493" s="115"/>
    </row>
    <row r="1494" spans="22:23">
      <c r="V1494" s="115"/>
      <c r="W1494" s="115"/>
    </row>
    <row r="1495" spans="22:23">
      <c r="V1495" s="115"/>
      <c r="W1495" s="115"/>
    </row>
    <row r="1496" spans="22:23">
      <c r="V1496" s="115"/>
      <c r="W1496" s="115"/>
    </row>
    <row r="1497" spans="22:23">
      <c r="V1497" s="115"/>
      <c r="W1497" s="115"/>
    </row>
    <row r="1498" spans="22:23">
      <c r="V1498" s="115"/>
      <c r="W1498" s="115"/>
    </row>
    <row r="1499" spans="22:23">
      <c r="V1499" s="115"/>
      <c r="W1499" s="115"/>
    </row>
    <row r="1500" spans="22:23">
      <c r="V1500" s="115"/>
      <c r="W1500" s="115"/>
    </row>
    <row r="1501" spans="22:23">
      <c r="V1501" s="115"/>
      <c r="W1501" s="115"/>
    </row>
    <row r="1502" spans="22:23">
      <c r="V1502" s="115"/>
      <c r="W1502" s="115"/>
    </row>
    <row r="1503" spans="22:23">
      <c r="V1503" s="115"/>
      <c r="W1503" s="115"/>
    </row>
    <row r="1504" spans="22:23">
      <c r="V1504" s="115"/>
      <c r="W1504" s="115"/>
    </row>
    <row r="1505" spans="22:23">
      <c r="V1505" s="115"/>
      <c r="W1505" s="115"/>
    </row>
    <row r="1506" spans="22:23">
      <c r="V1506" s="115"/>
      <c r="W1506" s="115"/>
    </row>
    <row r="1507" spans="22:23">
      <c r="V1507" s="115"/>
      <c r="W1507" s="115"/>
    </row>
    <row r="1508" spans="22:23">
      <c r="V1508" s="115"/>
      <c r="W1508" s="115"/>
    </row>
    <row r="1509" spans="22:23">
      <c r="V1509" s="115"/>
      <c r="W1509" s="115"/>
    </row>
    <row r="1510" spans="22:23">
      <c r="V1510" s="115"/>
      <c r="W1510" s="115"/>
    </row>
    <row r="1511" spans="22:23">
      <c r="V1511" s="115"/>
      <c r="W1511" s="115"/>
    </row>
    <row r="1512" spans="22:23">
      <c r="V1512" s="115"/>
      <c r="W1512" s="115"/>
    </row>
    <row r="1513" spans="22:23">
      <c r="V1513" s="115"/>
      <c r="W1513" s="115"/>
    </row>
    <row r="1514" spans="22:23">
      <c r="V1514" s="115"/>
      <c r="W1514" s="115"/>
    </row>
    <row r="1515" spans="22:23">
      <c r="V1515" s="115"/>
      <c r="W1515" s="115"/>
    </row>
    <row r="1516" spans="22:23">
      <c r="V1516" s="115"/>
      <c r="W1516" s="115"/>
    </row>
    <row r="1517" spans="22:23">
      <c r="V1517" s="115"/>
      <c r="W1517" s="115"/>
    </row>
    <row r="1518" spans="22:23">
      <c r="V1518" s="115"/>
      <c r="W1518" s="115"/>
    </row>
    <row r="1519" spans="22:23">
      <c r="V1519" s="115"/>
      <c r="W1519" s="115"/>
    </row>
    <row r="1520" spans="22:23">
      <c r="V1520" s="115"/>
      <c r="W1520" s="115"/>
    </row>
    <row r="1521" spans="22:23">
      <c r="V1521" s="115"/>
      <c r="W1521" s="115"/>
    </row>
    <row r="1522" spans="22:23">
      <c r="V1522" s="115"/>
      <c r="W1522" s="115"/>
    </row>
    <row r="1523" spans="22:23">
      <c r="V1523" s="115"/>
      <c r="W1523" s="115"/>
    </row>
    <row r="1524" spans="22:23">
      <c r="V1524" s="115"/>
      <c r="W1524" s="115"/>
    </row>
    <row r="1525" spans="22:23">
      <c r="V1525" s="115"/>
      <c r="W1525" s="115"/>
    </row>
    <row r="1526" spans="22:23">
      <c r="V1526" s="115"/>
      <c r="W1526" s="115"/>
    </row>
    <row r="1527" spans="22:23">
      <c r="V1527" s="115"/>
      <c r="W1527" s="115"/>
    </row>
    <row r="1528" spans="22:23">
      <c r="V1528" s="115"/>
      <c r="W1528" s="115"/>
    </row>
    <row r="1529" spans="22:23">
      <c r="V1529" s="115"/>
      <c r="W1529" s="115"/>
    </row>
    <row r="1530" spans="22:23">
      <c r="V1530" s="115"/>
      <c r="W1530" s="115"/>
    </row>
    <row r="1531" spans="22:23">
      <c r="V1531" s="115"/>
      <c r="W1531" s="115"/>
    </row>
    <row r="1532" spans="22:23">
      <c r="V1532" s="115"/>
      <c r="W1532" s="115"/>
    </row>
    <row r="1533" spans="22:23">
      <c r="V1533" s="115"/>
      <c r="W1533" s="115"/>
    </row>
    <row r="1534" spans="22:23">
      <c r="V1534" s="115"/>
      <c r="W1534" s="115"/>
    </row>
    <row r="1535" spans="22:23">
      <c r="V1535" s="115"/>
      <c r="W1535" s="115"/>
    </row>
    <row r="1536" spans="22:23">
      <c r="V1536" s="115"/>
      <c r="W1536" s="115"/>
    </row>
    <row r="1537" spans="22:23">
      <c r="V1537" s="115"/>
      <c r="W1537" s="115"/>
    </row>
    <row r="1538" spans="22:23">
      <c r="V1538" s="115"/>
      <c r="W1538" s="115"/>
    </row>
    <row r="1539" spans="22:23">
      <c r="V1539" s="115"/>
      <c r="W1539" s="115"/>
    </row>
    <row r="1540" spans="22:23">
      <c r="V1540" s="115"/>
      <c r="W1540" s="115"/>
    </row>
    <row r="1541" spans="22:23">
      <c r="V1541" s="115"/>
      <c r="W1541" s="115"/>
    </row>
    <row r="1542" spans="22:23">
      <c r="V1542" s="115"/>
      <c r="W1542" s="115"/>
    </row>
    <row r="1543" spans="22:23">
      <c r="V1543" s="115"/>
      <c r="W1543" s="115"/>
    </row>
    <row r="1544" spans="22:23">
      <c r="V1544" s="115"/>
      <c r="W1544" s="115"/>
    </row>
    <row r="1545" spans="22:23">
      <c r="V1545" s="115"/>
      <c r="W1545" s="115"/>
    </row>
    <row r="1546" spans="22:23">
      <c r="V1546" s="115"/>
      <c r="W1546" s="115"/>
    </row>
    <row r="1547" spans="22:23">
      <c r="V1547" s="115"/>
      <c r="W1547" s="115"/>
    </row>
    <row r="1548" spans="22:23">
      <c r="V1548" s="115"/>
      <c r="W1548" s="115"/>
    </row>
    <row r="1549" spans="22:23">
      <c r="V1549" s="115"/>
      <c r="W1549" s="115"/>
    </row>
    <row r="1550" spans="22:23">
      <c r="V1550" s="115"/>
      <c r="W1550" s="115"/>
    </row>
    <row r="1551" spans="22:23">
      <c r="V1551" s="115"/>
      <c r="W1551" s="115"/>
    </row>
    <row r="1552" spans="22:23">
      <c r="V1552" s="115"/>
      <c r="W1552" s="115"/>
    </row>
    <row r="1553" spans="22:23">
      <c r="V1553" s="115"/>
      <c r="W1553" s="115"/>
    </row>
    <row r="1554" spans="22:23">
      <c r="V1554" s="115"/>
      <c r="W1554" s="115"/>
    </row>
    <row r="1555" spans="22:23">
      <c r="V1555" s="115"/>
      <c r="W1555" s="115"/>
    </row>
    <row r="1556" spans="22:23">
      <c r="V1556" s="115"/>
      <c r="W1556" s="115"/>
    </row>
    <row r="1557" spans="22:23">
      <c r="V1557" s="115"/>
      <c r="W1557" s="115"/>
    </row>
    <row r="1558" spans="22:23">
      <c r="V1558" s="115"/>
      <c r="W1558" s="115"/>
    </row>
    <row r="1559" spans="22:23">
      <c r="V1559" s="115"/>
      <c r="W1559" s="115"/>
    </row>
    <row r="1560" spans="22:23">
      <c r="V1560" s="115"/>
      <c r="W1560" s="115"/>
    </row>
    <row r="1561" spans="22:23">
      <c r="V1561" s="115"/>
      <c r="W1561" s="115"/>
    </row>
    <row r="1562" spans="22:23">
      <c r="V1562" s="115"/>
      <c r="W1562" s="115"/>
    </row>
    <row r="1563" spans="22:23">
      <c r="V1563" s="115"/>
      <c r="W1563" s="115"/>
    </row>
    <row r="1564" spans="22:23">
      <c r="V1564" s="115"/>
      <c r="W1564" s="115"/>
    </row>
    <row r="1565" spans="22:23">
      <c r="V1565" s="115"/>
      <c r="W1565" s="115"/>
    </row>
    <row r="1566" spans="22:23">
      <c r="V1566" s="115"/>
      <c r="W1566" s="115"/>
    </row>
    <row r="1567" spans="22:23">
      <c r="V1567" s="115"/>
      <c r="W1567" s="115"/>
    </row>
    <row r="1568" spans="22:23">
      <c r="V1568" s="115"/>
      <c r="W1568" s="115"/>
    </row>
    <row r="1569" spans="22:23">
      <c r="V1569" s="115"/>
      <c r="W1569" s="115"/>
    </row>
    <row r="1570" spans="22:23">
      <c r="V1570" s="115"/>
      <c r="W1570" s="115"/>
    </row>
    <row r="1571" spans="22:23">
      <c r="V1571" s="115"/>
      <c r="W1571" s="115"/>
    </row>
    <row r="1572" spans="22:23">
      <c r="V1572" s="115"/>
      <c r="W1572" s="115"/>
    </row>
    <row r="1573" spans="22:23">
      <c r="V1573" s="115"/>
      <c r="W1573" s="115"/>
    </row>
    <row r="1574" spans="22:23">
      <c r="V1574" s="115"/>
      <c r="W1574" s="115"/>
    </row>
    <row r="1575" spans="22:23">
      <c r="V1575" s="115"/>
      <c r="W1575" s="115"/>
    </row>
    <row r="1576" spans="22:23">
      <c r="V1576" s="115"/>
      <c r="W1576" s="115"/>
    </row>
    <row r="1577" spans="22:23">
      <c r="V1577" s="115"/>
      <c r="W1577" s="115"/>
    </row>
    <row r="1578" spans="22:23">
      <c r="V1578" s="115"/>
      <c r="W1578" s="115"/>
    </row>
    <row r="1579" spans="22:23">
      <c r="V1579" s="115"/>
      <c r="W1579" s="115"/>
    </row>
    <row r="1580" spans="22:23">
      <c r="V1580" s="115"/>
      <c r="W1580" s="115"/>
    </row>
    <row r="1581" spans="22:23">
      <c r="V1581" s="115"/>
      <c r="W1581" s="115"/>
    </row>
    <row r="1582" spans="22:23">
      <c r="V1582" s="115"/>
      <c r="W1582" s="115"/>
    </row>
    <row r="1583" spans="22:23">
      <c r="V1583" s="115"/>
      <c r="W1583" s="115"/>
    </row>
    <row r="1584" spans="22:23">
      <c r="V1584" s="115"/>
      <c r="W1584" s="115"/>
    </row>
    <row r="1585" spans="22:23">
      <c r="V1585" s="115"/>
      <c r="W1585" s="115"/>
    </row>
    <row r="1586" spans="22:23">
      <c r="V1586" s="115"/>
      <c r="W1586" s="115"/>
    </row>
    <row r="1587" spans="22:23">
      <c r="V1587" s="115"/>
      <c r="W1587" s="115"/>
    </row>
    <row r="1588" spans="22:23">
      <c r="V1588" s="115"/>
      <c r="W1588" s="115"/>
    </row>
  </sheetData>
  <mergeCells count="253">
    <mergeCell ref="B527:C527"/>
    <mergeCell ref="A528:C528"/>
    <mergeCell ref="B8:C8"/>
    <mergeCell ref="B167:C167"/>
    <mergeCell ref="B113:C113"/>
    <mergeCell ref="B188:C188"/>
    <mergeCell ref="B48:C48"/>
    <mergeCell ref="B518:C518"/>
    <mergeCell ref="A519:C519"/>
    <mergeCell ref="B521:C521"/>
    <mergeCell ref="A522:C522"/>
    <mergeCell ref="B524:C524"/>
    <mergeCell ref="A525:C525"/>
    <mergeCell ref="A510:C510"/>
    <mergeCell ref="B512:C512"/>
    <mergeCell ref="B513:C513"/>
    <mergeCell ref="B514:C514"/>
    <mergeCell ref="A515:C515"/>
    <mergeCell ref="B517:C517"/>
    <mergeCell ref="A500:C500"/>
    <mergeCell ref="B504:C504"/>
    <mergeCell ref="A505:C505"/>
    <mergeCell ref="B507:C507"/>
    <mergeCell ref="B508:C508"/>
    <mergeCell ref="B509:C509"/>
    <mergeCell ref="A489:C489"/>
    <mergeCell ref="B493:C493"/>
    <mergeCell ref="B494:C494"/>
    <mergeCell ref="B495:C495"/>
    <mergeCell ref="A496:C496"/>
    <mergeCell ref="B499:C499"/>
    <mergeCell ref="B481:C481"/>
    <mergeCell ref="B482:C482"/>
    <mergeCell ref="A483:C483"/>
    <mergeCell ref="A485:C485"/>
    <mergeCell ref="B487:C487"/>
    <mergeCell ref="B488:C488"/>
    <mergeCell ref="A473:C473"/>
    <mergeCell ref="B475:C475"/>
    <mergeCell ref="B476:C476"/>
    <mergeCell ref="B477:C477"/>
    <mergeCell ref="A478:C478"/>
    <mergeCell ref="B480:C480"/>
    <mergeCell ref="X459:X460"/>
    <mergeCell ref="B461:C461"/>
    <mergeCell ref="A462:C462"/>
    <mergeCell ref="A468:C468"/>
    <mergeCell ref="B470:C470"/>
    <mergeCell ref="A471:C471"/>
    <mergeCell ref="A456:A457"/>
    <mergeCell ref="B456:B457"/>
    <mergeCell ref="C456:C457"/>
    <mergeCell ref="A458:C458"/>
    <mergeCell ref="A459:A460"/>
    <mergeCell ref="B459:B460"/>
    <mergeCell ref="C459:C460"/>
    <mergeCell ref="B449:C449"/>
    <mergeCell ref="A450:C450"/>
    <mergeCell ref="B452:C452"/>
    <mergeCell ref="B453:C453"/>
    <mergeCell ref="B454:C454"/>
    <mergeCell ref="A455:C455"/>
    <mergeCell ref="I352:I431"/>
    <mergeCell ref="J352:J431"/>
    <mergeCell ref="K352:K431"/>
    <mergeCell ref="A432:C432"/>
    <mergeCell ref="A436:C436"/>
    <mergeCell ref="I437:I448"/>
    <mergeCell ref="J437:J448"/>
    <mergeCell ref="K437:K448"/>
    <mergeCell ref="A344:C344"/>
    <mergeCell ref="A346:C346"/>
    <mergeCell ref="B348:C348"/>
    <mergeCell ref="B349:C349"/>
    <mergeCell ref="B350:C350"/>
    <mergeCell ref="A351:C351"/>
    <mergeCell ref="B331:C331"/>
    <mergeCell ref="A332:C332"/>
    <mergeCell ref="A337:C337"/>
    <mergeCell ref="I338:I340"/>
    <mergeCell ref="J338:J340"/>
    <mergeCell ref="K338:K340"/>
    <mergeCell ref="B323:C323"/>
    <mergeCell ref="A324:C324"/>
    <mergeCell ref="B326:C326"/>
    <mergeCell ref="A327:C327"/>
    <mergeCell ref="B329:C329"/>
    <mergeCell ref="B330:C330"/>
    <mergeCell ref="A312:C312"/>
    <mergeCell ref="A314:C314"/>
    <mergeCell ref="A316:C316"/>
    <mergeCell ref="B318:C318"/>
    <mergeCell ref="A319:C319"/>
    <mergeCell ref="A321:C321"/>
    <mergeCell ref="B304:C304"/>
    <mergeCell ref="B305:C305"/>
    <mergeCell ref="B306:C306"/>
    <mergeCell ref="A307:C307"/>
    <mergeCell ref="A309:C309"/>
    <mergeCell ref="B311:C311"/>
    <mergeCell ref="B297:C297"/>
    <mergeCell ref="A298:C298"/>
    <mergeCell ref="B300:C300"/>
    <mergeCell ref="B301:C301"/>
    <mergeCell ref="B302:C302"/>
    <mergeCell ref="A303:C303"/>
    <mergeCell ref="B287:C287"/>
    <mergeCell ref="A288:C288"/>
    <mergeCell ref="B290:C290"/>
    <mergeCell ref="A291:C291"/>
    <mergeCell ref="A293:C293"/>
    <mergeCell ref="A295:C295"/>
    <mergeCell ref="A277:C277"/>
    <mergeCell ref="B279:C279"/>
    <mergeCell ref="A280:C280"/>
    <mergeCell ref="A282:C282"/>
    <mergeCell ref="B284:C284"/>
    <mergeCell ref="A285:C285"/>
    <mergeCell ref="A267:C267"/>
    <mergeCell ref="A269:C269"/>
    <mergeCell ref="A271:C271"/>
    <mergeCell ref="B273:C273"/>
    <mergeCell ref="B274:C274"/>
    <mergeCell ref="A275:C275"/>
    <mergeCell ref="B259:C259"/>
    <mergeCell ref="B260:C260"/>
    <mergeCell ref="A261:C261"/>
    <mergeCell ref="B263:C263"/>
    <mergeCell ref="A264:C264"/>
    <mergeCell ref="B266:C266"/>
    <mergeCell ref="B246:C246"/>
    <mergeCell ref="A247:C247"/>
    <mergeCell ref="A251:C251"/>
    <mergeCell ref="A254:C254"/>
    <mergeCell ref="A256:C256"/>
    <mergeCell ref="B258:C258"/>
    <mergeCell ref="A238:C238"/>
    <mergeCell ref="I239:I243"/>
    <mergeCell ref="J239:J243"/>
    <mergeCell ref="K239:K243"/>
    <mergeCell ref="B244:C244"/>
    <mergeCell ref="B245:C245"/>
    <mergeCell ref="A202:C202"/>
    <mergeCell ref="I203:I233"/>
    <mergeCell ref="J203:J233"/>
    <mergeCell ref="B234:C234"/>
    <mergeCell ref="B235:C235"/>
    <mergeCell ref="A236:C236"/>
    <mergeCell ref="A191:C191"/>
    <mergeCell ref="I192:I198"/>
    <mergeCell ref="J192:J198"/>
    <mergeCell ref="K192:K198"/>
    <mergeCell ref="B199:C199"/>
    <mergeCell ref="A200:C200"/>
    <mergeCell ref="J176:J181"/>
    <mergeCell ref="A182:C182"/>
    <mergeCell ref="B184:C184"/>
    <mergeCell ref="A185:C185"/>
    <mergeCell ref="B189:C189"/>
    <mergeCell ref="B190:C190"/>
    <mergeCell ref="B169:C169"/>
    <mergeCell ref="A170:C170"/>
    <mergeCell ref="A172:C172"/>
    <mergeCell ref="B174:C174"/>
    <mergeCell ref="A175:C175"/>
    <mergeCell ref="I176:I181"/>
    <mergeCell ref="K157:K160"/>
    <mergeCell ref="I159:I160"/>
    <mergeCell ref="J159:J160"/>
    <mergeCell ref="A161:C161"/>
    <mergeCell ref="A165:C165"/>
    <mergeCell ref="B168:C168"/>
    <mergeCell ref="B152:C152"/>
    <mergeCell ref="A153:C153"/>
    <mergeCell ref="B155:C155"/>
    <mergeCell ref="A156:C156"/>
    <mergeCell ref="I157:I158"/>
    <mergeCell ref="J157:J158"/>
    <mergeCell ref="B137:C137"/>
    <mergeCell ref="B138:C138"/>
    <mergeCell ref="A139:C139"/>
    <mergeCell ref="I140:I151"/>
    <mergeCell ref="J140:J151"/>
    <mergeCell ref="K140:K151"/>
    <mergeCell ref="A121:C121"/>
    <mergeCell ref="B123:C123"/>
    <mergeCell ref="A124:C124"/>
    <mergeCell ref="I125:I136"/>
    <mergeCell ref="J125:J136"/>
    <mergeCell ref="K125:K136"/>
    <mergeCell ref="B110:C110"/>
    <mergeCell ref="A111:C111"/>
    <mergeCell ref="B114:C114"/>
    <mergeCell ref="B115:C115"/>
    <mergeCell ref="A116:C116"/>
    <mergeCell ref="B120:C120"/>
    <mergeCell ref="A56:C56"/>
    <mergeCell ref="I57:I104"/>
    <mergeCell ref="J57:J104"/>
    <mergeCell ref="K57:K104"/>
    <mergeCell ref="A105:C105"/>
    <mergeCell ref="I107:I109"/>
    <mergeCell ref="J107:J109"/>
    <mergeCell ref="K107:K109"/>
    <mergeCell ref="A45:C45"/>
    <mergeCell ref="B47:C47"/>
    <mergeCell ref="B49:C49"/>
    <mergeCell ref="B50:C50"/>
    <mergeCell ref="A51:C51"/>
    <mergeCell ref="B55:C55"/>
    <mergeCell ref="A35:C35"/>
    <mergeCell ref="A37:C37"/>
    <mergeCell ref="A39:C39"/>
    <mergeCell ref="B41:C41"/>
    <mergeCell ref="B42:C42"/>
    <mergeCell ref="A43:C43"/>
    <mergeCell ref="X23:X24"/>
    <mergeCell ref="B25:C25"/>
    <mergeCell ref="A26:C26"/>
    <mergeCell ref="A32:C32"/>
    <mergeCell ref="B33:B34"/>
    <mergeCell ref="C33:C34"/>
    <mergeCell ref="X33:X34"/>
    <mergeCell ref="A15:C15"/>
    <mergeCell ref="A17:C17"/>
    <mergeCell ref="A19:C19"/>
    <mergeCell ref="B21:C21"/>
    <mergeCell ref="A22:C22"/>
    <mergeCell ref="B23:B24"/>
    <mergeCell ref="C23:C24"/>
    <mergeCell ref="A6:C6"/>
    <mergeCell ref="B7:C7"/>
    <mergeCell ref="B9:C9"/>
    <mergeCell ref="B10:C10"/>
    <mergeCell ref="A11:C11"/>
    <mergeCell ref="A13:C13"/>
    <mergeCell ref="X2:X4"/>
    <mergeCell ref="E3:E4"/>
    <mergeCell ref="F3:G3"/>
    <mergeCell ref="H3:H4"/>
    <mergeCell ref="I3:K3"/>
    <mergeCell ref="L3:N3"/>
    <mergeCell ref="O3:R3"/>
    <mergeCell ref="A1:X1"/>
    <mergeCell ref="A2:A4"/>
    <mergeCell ref="B2:B4"/>
    <mergeCell ref="C2:C4"/>
    <mergeCell ref="D2:D4"/>
    <mergeCell ref="E2:H2"/>
    <mergeCell ref="I2:R2"/>
    <mergeCell ref="S2:U3"/>
    <mergeCell ref="V2:V4"/>
    <mergeCell ref="W2:W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10</vt:i4>
      </vt:variant>
    </vt:vector>
  </HeadingPairs>
  <TitlesOfParts>
    <vt:vector size="16" baseType="lpstr">
      <vt:lpstr>СТРОИТЕЛЬСТВО</vt:lpstr>
      <vt:lpstr>РЕМОНТ,РЕКОНСТРУКЦИЯ,РАСЧИСТКА</vt:lpstr>
      <vt:lpstr>БЛАГОУСТРОЙСТВО</vt:lpstr>
      <vt:lpstr>ДОРОГИ</vt:lpstr>
      <vt:lpstr>ЗАКУПКИ</vt:lpstr>
      <vt:lpstr>подсчет гк</vt:lpstr>
      <vt:lpstr>БЛАГОУСТРОЙСТВО!Заголовки_для_печати</vt:lpstr>
      <vt:lpstr>ДОРОГИ!Заголовки_для_печати</vt:lpstr>
      <vt:lpstr>ЗАКУПКИ!Заголовки_для_печати</vt:lpstr>
      <vt:lpstr>'РЕМОНТ,РЕКОНСТРУКЦИЯ,РАСЧИСТКА'!Заголовки_для_печати</vt:lpstr>
      <vt:lpstr>СТРОИТЕЛЬСТВО!Заголовки_для_печати</vt:lpstr>
      <vt:lpstr>БЛАГОУСТРОЙСТВО!Область_печати</vt:lpstr>
      <vt:lpstr>ДОРОГИ!Область_печати</vt:lpstr>
      <vt:lpstr>ЗАКУПКИ!Область_печати</vt:lpstr>
      <vt:lpstr>'РЕМОНТ,РЕКОНСТРУКЦИЯ,РАСЧИСТКА'!Область_печати</vt:lpstr>
      <vt:lpstr>СТРОИТЕЛЬСТВО!Область_печати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Usr12</cp:lastModifiedBy>
  <cp:lastPrinted>2021-01-21T08:02:10Z</cp:lastPrinted>
  <dcterms:created xsi:type="dcterms:W3CDTF">2019-03-25T10:19:59Z</dcterms:created>
  <dcterms:modified xsi:type="dcterms:W3CDTF">2021-03-01T07:59:28Z</dcterms:modified>
</cp:coreProperties>
</file>